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ENOVO\Dropbox\NVI Prioritization DRC Niger\Resources for Project Documentation\EN_NVI Toolkit copy - for edits\"/>
    </mc:Choice>
  </mc:AlternateContent>
  <xr:revisionPtr revIDLastSave="0" documentId="13_ncr:1_{AE6018C4-7E82-4DDB-A032-D9F10058D049}" xr6:coauthVersionLast="47" xr6:coauthVersionMax="47" xr10:uidLastSave="{00000000-0000-0000-0000-000000000000}"/>
  <bookViews>
    <workbookView xWindow="-108" yWindow="-108" windowWidth="23256" windowHeight="13896" xr2:uid="{180E5960-B07E-42C7-BC51-4644D519211E}"/>
  </bookViews>
  <sheets>
    <sheet name="Read me - Instructions" sheetId="7" r:id="rId1"/>
    <sheet name="RAW DATA - Replies" sheetId="8" r:id="rId2"/>
    <sheet name="Timeframe" sheetId="9" r:id="rId3"/>
    <sheet name="Vaccine candidates" sheetId="10" r:id="rId4"/>
    <sheet name="Essential criteria" sheetId="11" r:id="rId5"/>
    <sheet name="Significant criteria" sheetId="20" r:id="rId6"/>
    <sheet name="Other criteria" sheetId="21" r:id="rId7"/>
    <sheet name="DO NOT EDIT - Lists" sheetId="19" r:id="rId8"/>
  </sheets>
  <definedNames>
    <definedName name="_xlnm._FilterDatabase" localSheetId="4" hidden="1">'Essential criteria'!$B$29:$F$45</definedName>
    <definedName name="_xlnm._FilterDatabase" localSheetId="6" hidden="1">'Other criteria'!$B$29:$F$45</definedName>
    <definedName name="_xlnm._FilterDatabase" localSheetId="1" hidden="1">'RAW DATA - Replies'!$A$2:$K$9</definedName>
    <definedName name="_xlnm._FilterDatabase" localSheetId="5" hidden="1">'Significant criteria'!$B$29:$F$45</definedName>
    <definedName name="_xlnm._FilterDatabase" localSheetId="3" hidden="1">'Vaccine candidates'!$B$31:$D$48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79" i="21" l="1" a="1"/>
  <c r="G79" i="21" s="1"/>
  <c r="H79" i="21" s="1"/>
  <c r="E79" i="21" a="1"/>
  <c r="E79" i="21" s="1"/>
  <c r="F79" i="21" s="1"/>
  <c r="G78" i="21" a="1"/>
  <c r="G78" i="21" s="1"/>
  <c r="H78" i="21" s="1"/>
  <c r="E78" i="21" a="1"/>
  <c r="E78" i="21" s="1"/>
  <c r="F78" i="21" s="1"/>
  <c r="G77" i="21" a="1"/>
  <c r="G77" i="21" s="1"/>
  <c r="H77" i="21" s="1"/>
  <c r="E77" i="21" a="1"/>
  <c r="E77" i="21" s="1"/>
  <c r="F77" i="21" s="1"/>
  <c r="G76" i="21" a="1"/>
  <c r="G76" i="21" s="1"/>
  <c r="H76" i="21" s="1"/>
  <c r="E76" i="21" a="1"/>
  <c r="E76" i="21" s="1"/>
  <c r="F76" i="21" s="1"/>
  <c r="G75" i="21" a="1"/>
  <c r="G75" i="21" s="1"/>
  <c r="H75" i="21" s="1"/>
  <c r="E75" i="21" a="1"/>
  <c r="E75" i="21" s="1"/>
  <c r="F75" i="21" s="1"/>
  <c r="G74" i="21" a="1"/>
  <c r="G74" i="21" s="1"/>
  <c r="H74" i="21" s="1"/>
  <c r="E74" i="21" a="1"/>
  <c r="E74" i="21" s="1"/>
  <c r="F74" i="21" s="1"/>
  <c r="G73" i="21" a="1"/>
  <c r="G73" i="21" s="1"/>
  <c r="H73" i="21" s="1"/>
  <c r="E73" i="21" a="1"/>
  <c r="E73" i="21" s="1"/>
  <c r="F73" i="21" s="1"/>
  <c r="G72" i="21" a="1"/>
  <c r="G72" i="21" s="1"/>
  <c r="H72" i="21" s="1"/>
  <c r="E72" i="21" a="1"/>
  <c r="E72" i="21" s="1"/>
  <c r="F72" i="21" s="1"/>
  <c r="G71" i="21" a="1"/>
  <c r="G71" i="21" s="1"/>
  <c r="H71" i="21" s="1"/>
  <c r="E71" i="21" a="1"/>
  <c r="E71" i="21" s="1"/>
  <c r="F71" i="21" s="1"/>
  <c r="G70" i="21" a="1"/>
  <c r="G70" i="21" s="1"/>
  <c r="H70" i="21" s="1"/>
  <c r="E70" i="21" a="1"/>
  <c r="E70" i="21" s="1"/>
  <c r="F70" i="21" s="1"/>
  <c r="G69" i="21" a="1"/>
  <c r="G69" i="21" s="1"/>
  <c r="H69" i="21" s="1"/>
  <c r="E69" i="21" a="1"/>
  <c r="E69" i="21" s="1"/>
  <c r="F69" i="21" s="1"/>
  <c r="G68" i="21" a="1"/>
  <c r="G68" i="21" s="1"/>
  <c r="H68" i="21" s="1"/>
  <c r="E68" i="21" a="1"/>
  <c r="E68" i="21" s="1"/>
  <c r="F68" i="21" s="1"/>
  <c r="G67" i="21" a="1"/>
  <c r="G67" i="21" s="1"/>
  <c r="H67" i="21" s="1"/>
  <c r="E67" i="21" a="1"/>
  <c r="E67" i="21" s="1"/>
  <c r="F67" i="21" s="1"/>
  <c r="G66" i="21" a="1"/>
  <c r="G66" i="21" s="1"/>
  <c r="H66" i="21" s="1"/>
  <c r="E66" i="21" a="1"/>
  <c r="E66" i="21" s="1"/>
  <c r="F66" i="21" s="1"/>
  <c r="G65" i="21" a="1"/>
  <c r="G65" i="21" s="1"/>
  <c r="H65" i="21" s="1"/>
  <c r="E65" i="21" a="1"/>
  <c r="E65" i="21" s="1"/>
  <c r="F65" i="21" s="1"/>
  <c r="G64" i="21" a="1"/>
  <c r="G64" i="21" s="1"/>
  <c r="H64" i="21" s="1"/>
  <c r="E64" i="21" a="1"/>
  <c r="E64" i="21" s="1"/>
  <c r="F64" i="21" s="1"/>
  <c r="I79" i="21"/>
  <c r="C79" i="21"/>
  <c r="D79" i="21" s="1"/>
  <c r="I78" i="21"/>
  <c r="C78" i="21"/>
  <c r="D78" i="21" s="1"/>
  <c r="I77" i="21"/>
  <c r="C77" i="21"/>
  <c r="D77" i="21" s="1"/>
  <c r="I76" i="21"/>
  <c r="C76" i="21"/>
  <c r="D76" i="21" s="1"/>
  <c r="I75" i="21"/>
  <c r="C75" i="21"/>
  <c r="D75" i="21" s="1"/>
  <c r="I74" i="21"/>
  <c r="C74" i="21"/>
  <c r="D74" i="21" s="1"/>
  <c r="I73" i="21"/>
  <c r="C73" i="21"/>
  <c r="D73" i="21" s="1"/>
  <c r="I72" i="21"/>
  <c r="C72" i="21"/>
  <c r="D72" i="21" s="1"/>
  <c r="I71" i="21"/>
  <c r="D71" i="21"/>
  <c r="C71" i="21"/>
  <c r="H2" i="19"/>
  <c r="H3" i="19" s="1"/>
  <c r="H4" i="19" s="1" a="1"/>
  <c r="H4" i="19" s="1"/>
  <c r="B30" i="21" s="1" a="1"/>
  <c r="I70" i="21"/>
  <c r="C70" i="21"/>
  <c r="D70" i="21" s="1"/>
  <c r="I69" i="21"/>
  <c r="C69" i="21"/>
  <c r="D69" i="21" s="1"/>
  <c r="I68" i="21"/>
  <c r="C68" i="21"/>
  <c r="D68" i="21" s="1"/>
  <c r="I67" i="21"/>
  <c r="C67" i="21"/>
  <c r="D67" i="21" s="1"/>
  <c r="I66" i="21"/>
  <c r="C66" i="21"/>
  <c r="D66" i="21" s="1"/>
  <c r="I65" i="21"/>
  <c r="C65" i="21"/>
  <c r="D65" i="21" s="1"/>
  <c r="I64" i="21"/>
  <c r="C64" i="21"/>
  <c r="D64" i="21" s="1"/>
  <c r="A8" i="21"/>
  <c r="A9" i="21" s="1"/>
  <c r="A7" i="21"/>
  <c r="I70" i="20"/>
  <c r="I69" i="20"/>
  <c r="I68" i="20"/>
  <c r="I67" i="20"/>
  <c r="I66" i="20"/>
  <c r="I65" i="20"/>
  <c r="I64" i="20"/>
  <c r="I63" i="20"/>
  <c r="I62" i="20"/>
  <c r="I61" i="20"/>
  <c r="I60" i="20"/>
  <c r="I59" i="20"/>
  <c r="I58" i="20"/>
  <c r="I57" i="20"/>
  <c r="G70" i="20" a="1"/>
  <c r="G70" i="20" s="1"/>
  <c r="H70" i="20" s="1"/>
  <c r="E70" i="20" a="1"/>
  <c r="E70" i="20" s="1"/>
  <c r="F70" i="20" s="1"/>
  <c r="G69" i="20" a="1"/>
  <c r="G69" i="20" s="1"/>
  <c r="H69" i="20" s="1"/>
  <c r="E69" i="20" a="1"/>
  <c r="E69" i="20" s="1"/>
  <c r="F69" i="20" s="1"/>
  <c r="G68" i="20" a="1"/>
  <c r="G68" i="20" s="1"/>
  <c r="H68" i="20" s="1"/>
  <c r="E68" i="20" a="1"/>
  <c r="E68" i="20" s="1"/>
  <c r="F68" i="20" s="1"/>
  <c r="G67" i="20" a="1"/>
  <c r="G67" i="20" s="1"/>
  <c r="H67" i="20" s="1"/>
  <c r="E67" i="20" a="1"/>
  <c r="E67" i="20" s="1"/>
  <c r="F67" i="20" s="1"/>
  <c r="G66" i="20" a="1"/>
  <c r="G66" i="20" s="1"/>
  <c r="H66" i="20" s="1"/>
  <c r="E66" i="20" a="1"/>
  <c r="E66" i="20" s="1"/>
  <c r="F66" i="20" s="1"/>
  <c r="G65" i="20" a="1"/>
  <c r="G65" i="20" s="1"/>
  <c r="H65" i="20" s="1"/>
  <c r="E65" i="20" a="1"/>
  <c r="E65" i="20" s="1"/>
  <c r="F65" i="20" s="1"/>
  <c r="G64" i="20" a="1"/>
  <c r="G64" i="20" s="1"/>
  <c r="H64" i="20" s="1"/>
  <c r="E64" i="20" a="1"/>
  <c r="E64" i="20" s="1"/>
  <c r="F64" i="20" s="1"/>
  <c r="G63" i="20" a="1"/>
  <c r="G63" i="20" s="1"/>
  <c r="H63" i="20" s="1"/>
  <c r="E63" i="20" a="1"/>
  <c r="E63" i="20" s="1"/>
  <c r="F63" i="20" s="1"/>
  <c r="G62" i="20" a="1"/>
  <c r="G62" i="20" s="1"/>
  <c r="H62" i="20" s="1"/>
  <c r="E62" i="20" a="1"/>
  <c r="E62" i="20" s="1"/>
  <c r="F62" i="20" s="1"/>
  <c r="G61" i="20" a="1"/>
  <c r="G61" i="20" s="1"/>
  <c r="H61" i="20" s="1"/>
  <c r="E61" i="20" a="1"/>
  <c r="E61" i="20" s="1"/>
  <c r="F61" i="20" s="1"/>
  <c r="G60" i="20" a="1"/>
  <c r="G60" i="20" s="1"/>
  <c r="H60" i="20" s="1"/>
  <c r="E60" i="20" a="1"/>
  <c r="E60" i="20" s="1"/>
  <c r="F60" i="20" s="1"/>
  <c r="G59" i="20" a="1"/>
  <c r="G59" i="20" s="1"/>
  <c r="H59" i="20" s="1"/>
  <c r="E59" i="20" a="1"/>
  <c r="E59" i="20" s="1"/>
  <c r="F59" i="20" s="1"/>
  <c r="G58" i="20" a="1"/>
  <c r="G58" i="20" s="1"/>
  <c r="H58" i="20" s="1"/>
  <c r="E58" i="20" a="1"/>
  <c r="E58" i="20" s="1"/>
  <c r="F58" i="20" s="1"/>
  <c r="G57" i="20" a="1"/>
  <c r="G57" i="20" s="1"/>
  <c r="H57" i="20" s="1"/>
  <c r="E57" i="20" a="1"/>
  <c r="E57" i="20" s="1"/>
  <c r="F57" i="20" s="1"/>
  <c r="C70" i="20"/>
  <c r="D70" i="20" s="1"/>
  <c r="C69" i="20"/>
  <c r="D69" i="20" s="1"/>
  <c r="C68" i="20"/>
  <c r="D68" i="20" s="1"/>
  <c r="C67" i="20"/>
  <c r="D67" i="20" s="1"/>
  <c r="C66" i="20"/>
  <c r="D66" i="20" s="1"/>
  <c r="C65" i="20"/>
  <c r="D65" i="20" s="1"/>
  <c r="D64" i="20"/>
  <c r="C64" i="20"/>
  <c r="C63" i="20"/>
  <c r="D63" i="20" s="1"/>
  <c r="C62" i="20"/>
  <c r="D62" i="20" s="1"/>
  <c r="C61" i="20"/>
  <c r="D61" i="20" s="1"/>
  <c r="C60" i="20"/>
  <c r="D60" i="20" s="1"/>
  <c r="C59" i="20"/>
  <c r="D59" i="20" s="1"/>
  <c r="C58" i="20"/>
  <c r="D58" i="20" s="1"/>
  <c r="C57" i="20"/>
  <c r="D57" i="20" s="1"/>
  <c r="A7" i="20"/>
  <c r="F2" i="19"/>
  <c r="F3" i="19" s="1"/>
  <c r="F4" i="19" s="1" a="1"/>
  <c r="F4" i="19" s="1"/>
  <c r="A7" i="11"/>
  <c r="A8" i="11" s="1"/>
  <c r="D2" i="19"/>
  <c r="D3" i="19" s="1"/>
  <c r="D4" i="19" s="1" a="1"/>
  <c r="D4" i="19" s="1"/>
  <c r="B30" i="11" s="1" a="1"/>
  <c r="A7" i="10"/>
  <c r="A8" i="10" s="1"/>
  <c r="A9" i="10" s="1"/>
  <c r="A10" i="10" s="1"/>
  <c r="A11" i="10" s="1"/>
  <c r="A12" i="10" s="1"/>
  <c r="A13" i="10" s="1"/>
  <c r="A14" i="10" s="1"/>
  <c r="A15" i="10" s="1"/>
  <c r="A16" i="10" s="1"/>
  <c r="A17" i="10" s="1"/>
  <c r="A18" i="10" s="1"/>
  <c r="A19" i="10" s="1"/>
  <c r="A20" i="10" s="1"/>
  <c r="A21" i="10" s="1"/>
  <c r="A22" i="10" s="1"/>
  <c r="A23" i="10" s="1"/>
  <c r="A24" i="10" s="1"/>
  <c r="A25" i="10" s="1"/>
  <c r="A26" i="10" s="1"/>
  <c r="A27" i="10" s="1"/>
  <c r="C53" i="10" a="1"/>
  <c r="C53" i="10" s="1"/>
  <c r="C52" i="10" a="1"/>
  <c r="C52" i="10" s="1"/>
  <c r="C51" i="10" a="1"/>
  <c r="C51" i="10" s="1"/>
  <c r="D51" i="10" s="1"/>
  <c r="C50" i="10" a="1"/>
  <c r="C50" i="10" s="1"/>
  <c r="C49" i="10" a="1"/>
  <c r="C49" i="10" s="1"/>
  <c r="C48" i="10" a="1"/>
  <c r="C48" i="10" s="1"/>
  <c r="C47" i="10" a="1"/>
  <c r="C47" i="10" s="1"/>
  <c r="G47" i="10"/>
  <c r="G48" i="10"/>
  <c r="G49" i="10"/>
  <c r="G50" i="10"/>
  <c r="G51" i="10"/>
  <c r="G52" i="10"/>
  <c r="G53" i="10"/>
  <c r="E53" i="10" a="1"/>
  <c r="E53" i="10" s="1"/>
  <c r="E52" i="10" a="1"/>
  <c r="E52" i="10" s="1"/>
  <c r="E51" i="10" a="1"/>
  <c r="E51" i="10" s="1"/>
  <c r="E50" i="10" a="1"/>
  <c r="E50" i="10" s="1"/>
  <c r="E49" i="10" a="1"/>
  <c r="E49" i="10" s="1"/>
  <c r="B3" i="19"/>
  <c r="B4" i="19" s="1" a="1"/>
  <c r="B4" i="19" s="1"/>
  <c r="B32" i="10" s="1" a="1"/>
  <c r="B22" i="9" a="1"/>
  <c r="B14" i="9" a="1"/>
  <c r="E48" i="10" a="1"/>
  <c r="E48" i="10" s="1"/>
  <c r="E47" i="10" a="1"/>
  <c r="E47" i="10" s="1"/>
  <c r="B30" i="11" l="1"/>
  <c r="E45" i="11" a="1"/>
  <c r="E45" i="11" s="1"/>
  <c r="F45" i="11" s="1"/>
  <c r="G45" i="11" a="1"/>
  <c r="G45" i="11" s="1"/>
  <c r="H45" i="11" s="1"/>
  <c r="C45" i="11"/>
  <c r="D45" i="11" s="1"/>
  <c r="B14" i="9"/>
  <c r="B6" i="9" s="1"/>
  <c r="C15" i="9" a="1"/>
  <c r="C15" i="9" s="1"/>
  <c r="D15" i="9" s="1"/>
  <c r="B22" i="9"/>
  <c r="E22" i="9" s="1" a="1"/>
  <c r="E22" i="9" s="1"/>
  <c r="F22" i="9" s="1"/>
  <c r="H6" i="9" s="1"/>
  <c r="E25" i="9" a="1"/>
  <c r="E25" i="9" s="1"/>
  <c r="F25" i="9" s="1"/>
  <c r="H9" i="9" s="1"/>
  <c r="C25" i="9" a="1"/>
  <c r="C25" i="9" s="1"/>
  <c r="D25" i="9" s="1"/>
  <c r="G9" i="9" s="1"/>
  <c r="F9" i="9"/>
  <c r="F8" i="9"/>
  <c r="E23" i="9" a="1"/>
  <c r="E23" i="9" s="1"/>
  <c r="F23" i="9" s="1"/>
  <c r="H7" i="9" s="1"/>
  <c r="F7" i="9"/>
  <c r="E24" i="9" a="1"/>
  <c r="E24" i="9" s="1"/>
  <c r="F24" i="9" s="1"/>
  <c r="H8" i="9" s="1"/>
  <c r="C24" i="9" a="1"/>
  <c r="C24" i="9" s="1"/>
  <c r="D24" i="9" s="1"/>
  <c r="G8" i="9" s="1"/>
  <c r="C23" i="9" a="1"/>
  <c r="C23" i="9" s="1"/>
  <c r="D23" i="9" s="1"/>
  <c r="G7" i="9" s="1"/>
  <c r="B9" i="9"/>
  <c r="B8" i="9"/>
  <c r="E15" i="9" a="1"/>
  <c r="E15" i="9" s="1"/>
  <c r="F15" i="9" s="1"/>
  <c r="B7" i="9"/>
  <c r="C17" i="9" a="1"/>
  <c r="C17" i="9" s="1"/>
  <c r="D17" i="9" s="1"/>
  <c r="C9" i="9" s="1"/>
  <c r="C16" i="9" a="1"/>
  <c r="C16" i="9" s="1"/>
  <c r="D16" i="9" s="1"/>
  <c r="C8" i="9" s="1"/>
  <c r="E16" i="9" a="1"/>
  <c r="E16" i="9" s="1"/>
  <c r="F16" i="9" s="1"/>
  <c r="D8" i="9" s="1"/>
  <c r="E17" i="9" a="1"/>
  <c r="E17" i="9" s="1"/>
  <c r="F17" i="9" s="1"/>
  <c r="B30" i="21"/>
  <c r="G61" i="21" a="1"/>
  <c r="G61" i="21" s="1"/>
  <c r="H61" i="21" s="1"/>
  <c r="G55" i="21" a="1"/>
  <c r="G55" i="21" s="1"/>
  <c r="H55" i="21" s="1"/>
  <c r="G49" i="21" a="1"/>
  <c r="G49" i="21" s="1"/>
  <c r="H49" i="21" s="1"/>
  <c r="G43" i="21" a="1"/>
  <c r="G43" i="21" s="1"/>
  <c r="H43" i="21" s="1"/>
  <c r="G37" i="21" a="1"/>
  <c r="G37" i="21" s="1"/>
  <c r="H37" i="21" s="1"/>
  <c r="G31" i="21" a="1"/>
  <c r="G31" i="21" s="1"/>
  <c r="H31" i="21" s="1"/>
  <c r="E61" i="21" a="1"/>
  <c r="E61" i="21" s="1"/>
  <c r="F61" i="21" s="1"/>
  <c r="E55" i="21" a="1"/>
  <c r="E55" i="21" s="1"/>
  <c r="F55" i="21" s="1"/>
  <c r="E49" i="21" a="1"/>
  <c r="E49" i="21" s="1"/>
  <c r="F49" i="21" s="1"/>
  <c r="E43" i="21" a="1"/>
  <c r="E43" i="21" s="1"/>
  <c r="F43" i="21" s="1"/>
  <c r="E37" i="21" a="1"/>
  <c r="E37" i="21" s="1"/>
  <c r="F37" i="21" s="1"/>
  <c r="E31" i="21" a="1"/>
  <c r="E31" i="21" s="1"/>
  <c r="F31" i="21" s="1"/>
  <c r="G60" i="21" a="1"/>
  <c r="G60" i="21" s="1"/>
  <c r="H60" i="21" s="1"/>
  <c r="G54" i="21" a="1"/>
  <c r="G54" i="21" s="1"/>
  <c r="H54" i="21" s="1"/>
  <c r="G48" i="21" a="1"/>
  <c r="G48" i="21" s="1"/>
  <c r="H48" i="21" s="1"/>
  <c r="G42" i="21" a="1"/>
  <c r="G42" i="21" s="1"/>
  <c r="H42" i="21" s="1"/>
  <c r="G36" i="21" a="1"/>
  <c r="G36" i="21" s="1"/>
  <c r="H36" i="21" s="1"/>
  <c r="G53" i="21" a="1"/>
  <c r="G53" i="21" s="1"/>
  <c r="H53" i="21" s="1"/>
  <c r="G41" i="21" a="1"/>
  <c r="G41" i="21" s="1"/>
  <c r="H41" i="21" s="1"/>
  <c r="E60" i="21" a="1"/>
  <c r="E60" i="21" s="1"/>
  <c r="F60" i="21" s="1"/>
  <c r="E54" i="21" a="1"/>
  <c r="E54" i="21" s="1"/>
  <c r="F54" i="21" s="1"/>
  <c r="E48" i="21" a="1"/>
  <c r="E48" i="21" s="1"/>
  <c r="F48" i="21" s="1"/>
  <c r="E42" i="21" a="1"/>
  <c r="E42" i="21" s="1"/>
  <c r="F42" i="21" s="1"/>
  <c r="E36" i="21" a="1"/>
  <c r="E36" i="21" s="1"/>
  <c r="F36" i="21" s="1"/>
  <c r="G38" i="21" a="1"/>
  <c r="G38" i="21" s="1"/>
  <c r="H38" i="21" s="1"/>
  <c r="G59" i="21" a="1"/>
  <c r="G59" i="21" s="1"/>
  <c r="H59" i="21" s="1"/>
  <c r="G47" i="21" a="1"/>
  <c r="G47" i="21" s="1"/>
  <c r="H47" i="21" s="1"/>
  <c r="G35" i="21" a="1"/>
  <c r="G35" i="21" s="1"/>
  <c r="H35" i="21" s="1"/>
  <c r="G32" i="21" a="1"/>
  <c r="G32" i="21" s="1"/>
  <c r="H32" i="21" s="1"/>
  <c r="E50" i="21" a="1"/>
  <c r="E50" i="21" s="1"/>
  <c r="F50" i="21" s="1"/>
  <c r="E59" i="21" a="1"/>
  <c r="E59" i="21" s="1"/>
  <c r="F59" i="21" s="1"/>
  <c r="E53" i="21" a="1"/>
  <c r="E53" i="21" s="1"/>
  <c r="F53" i="21" s="1"/>
  <c r="E47" i="21" a="1"/>
  <c r="E47" i="21" s="1"/>
  <c r="F47" i="21" s="1"/>
  <c r="E41" i="21" a="1"/>
  <c r="E41" i="21" s="1"/>
  <c r="F41" i="21" s="1"/>
  <c r="E35" i="21" a="1"/>
  <c r="E35" i="21" s="1"/>
  <c r="F35" i="21" s="1"/>
  <c r="G40" i="21" a="1"/>
  <c r="G40" i="21" s="1"/>
  <c r="H40" i="21" s="1"/>
  <c r="G33" i="21" a="1"/>
  <c r="G33" i="21" s="1"/>
  <c r="H33" i="21" s="1"/>
  <c r="G56" i="21" a="1"/>
  <c r="G56" i="21" s="1"/>
  <c r="H56" i="21" s="1"/>
  <c r="E62" i="21" a="1"/>
  <c r="E62" i="21" s="1"/>
  <c r="F62" i="21" s="1"/>
  <c r="E44" i="21" a="1"/>
  <c r="E44" i="21" s="1"/>
  <c r="F44" i="21" s="1"/>
  <c r="G58" i="21" a="1"/>
  <c r="G58" i="21" s="1"/>
  <c r="H58" i="21" s="1"/>
  <c r="G52" i="21" a="1"/>
  <c r="G52" i="21" s="1"/>
  <c r="H52" i="21" s="1"/>
  <c r="G46" i="21" a="1"/>
  <c r="G46" i="21" s="1"/>
  <c r="H46" i="21" s="1"/>
  <c r="G34" i="21" a="1"/>
  <c r="G34" i="21" s="1"/>
  <c r="H34" i="21" s="1"/>
  <c r="E58" i="21" a="1"/>
  <c r="E58" i="21" s="1"/>
  <c r="F58" i="21" s="1"/>
  <c r="E52" i="21" a="1"/>
  <c r="E52" i="21" s="1"/>
  <c r="F52" i="21" s="1"/>
  <c r="E46" i="21" a="1"/>
  <c r="E46" i="21" s="1"/>
  <c r="F46" i="21" s="1"/>
  <c r="E40" i="21" a="1"/>
  <c r="E40" i="21" s="1"/>
  <c r="F40" i="21" s="1"/>
  <c r="E34" i="21" a="1"/>
  <c r="E34" i="21" s="1"/>
  <c r="F34" i="21" s="1"/>
  <c r="G57" i="21" a="1"/>
  <c r="G57" i="21" s="1"/>
  <c r="H57" i="21" s="1"/>
  <c r="G51" i="21" a="1"/>
  <c r="G51" i="21" s="1"/>
  <c r="H51" i="21" s="1"/>
  <c r="G39" i="21" a="1"/>
  <c r="G39" i="21" s="1"/>
  <c r="H39" i="21" s="1"/>
  <c r="G62" i="21" a="1"/>
  <c r="G62" i="21" s="1"/>
  <c r="H62" i="21" s="1"/>
  <c r="G63" i="21" a="1"/>
  <c r="G63" i="21" s="1"/>
  <c r="H63" i="21" s="1"/>
  <c r="G45" i="21" a="1"/>
  <c r="G45" i="21" s="1"/>
  <c r="H45" i="21" s="1"/>
  <c r="G44" i="21" a="1"/>
  <c r="G44" i="21" s="1"/>
  <c r="H44" i="21" s="1"/>
  <c r="E56" i="21" a="1"/>
  <c r="E56" i="21" s="1"/>
  <c r="F56" i="21" s="1"/>
  <c r="E32" i="21" a="1"/>
  <c r="E32" i="21" s="1"/>
  <c r="F32" i="21" s="1"/>
  <c r="E63" i="21" a="1"/>
  <c r="E63" i="21" s="1"/>
  <c r="F63" i="21" s="1"/>
  <c r="E57" i="21" a="1"/>
  <c r="E57" i="21" s="1"/>
  <c r="F57" i="21" s="1"/>
  <c r="E51" i="21" a="1"/>
  <c r="E51" i="21" s="1"/>
  <c r="F51" i="21" s="1"/>
  <c r="E45" i="21" a="1"/>
  <c r="E45" i="21" s="1"/>
  <c r="F45" i="21" s="1"/>
  <c r="E39" i="21" a="1"/>
  <c r="E39" i="21" s="1"/>
  <c r="F39" i="21" s="1"/>
  <c r="E33" i="21" a="1"/>
  <c r="E33" i="21" s="1"/>
  <c r="F33" i="21" s="1"/>
  <c r="G50" i="21" a="1"/>
  <c r="G50" i="21" s="1"/>
  <c r="H50" i="21" s="1"/>
  <c r="E38" i="21" a="1"/>
  <c r="E38" i="21" s="1"/>
  <c r="F38" i="21" s="1"/>
  <c r="C58" i="21"/>
  <c r="D58" i="21" s="1"/>
  <c r="C62" i="21"/>
  <c r="D62" i="21" s="1"/>
  <c r="C59" i="21"/>
  <c r="D59" i="21" s="1"/>
  <c r="C57" i="21"/>
  <c r="D57" i="21" s="1"/>
  <c r="C63" i="21"/>
  <c r="D63" i="21" s="1"/>
  <c r="C60" i="21"/>
  <c r="D60" i="21" s="1"/>
  <c r="C61" i="21"/>
  <c r="D61" i="21" s="1"/>
  <c r="B30" i="20" a="1"/>
  <c r="A10" i="21"/>
  <c r="A8" i="20"/>
  <c r="A9" i="11"/>
  <c r="C44" i="11"/>
  <c r="D44" i="11" s="1"/>
  <c r="G36" i="11" a="1"/>
  <c r="G36" i="11" s="1"/>
  <c r="H36" i="11" s="1"/>
  <c r="G37" i="11" a="1"/>
  <c r="G37" i="11" s="1"/>
  <c r="H37" i="11" s="1"/>
  <c r="G33" i="11" a="1"/>
  <c r="G33" i="11" s="1"/>
  <c r="H33" i="11" s="1"/>
  <c r="C32" i="11"/>
  <c r="D32" i="11" s="1"/>
  <c r="E32" i="11" a="1"/>
  <c r="E32" i="11" s="1"/>
  <c r="F32" i="11" s="1"/>
  <c r="G35" i="11" a="1"/>
  <c r="G35" i="11" s="1"/>
  <c r="H35" i="11" s="1"/>
  <c r="C39" i="11"/>
  <c r="D39" i="11" s="1"/>
  <c r="E39" i="11" a="1"/>
  <c r="E39" i="11" s="1"/>
  <c r="F39" i="11" s="1"/>
  <c r="C34" i="11"/>
  <c r="D34" i="11" s="1"/>
  <c r="C40" i="11"/>
  <c r="D40" i="11" s="1"/>
  <c r="G38" i="11" a="1"/>
  <c r="G38" i="11" s="1"/>
  <c r="H38" i="11" s="1"/>
  <c r="E37" i="11" a="1"/>
  <c r="E37" i="11" s="1"/>
  <c r="F37" i="11" s="1"/>
  <c r="C38" i="11"/>
  <c r="D38" i="11" s="1"/>
  <c r="E38" i="11" a="1"/>
  <c r="E38" i="11" s="1"/>
  <c r="F38" i="11" s="1"/>
  <c r="E44" i="11" a="1"/>
  <c r="E44" i="11" s="1"/>
  <c r="F44" i="11" s="1"/>
  <c r="C33" i="11"/>
  <c r="D33" i="11" s="1"/>
  <c r="E33" i="11" a="1"/>
  <c r="E33" i="11" s="1"/>
  <c r="F33" i="11" s="1"/>
  <c r="E34" i="11" a="1"/>
  <c r="E34" i="11" s="1"/>
  <c r="E40" i="11" a="1"/>
  <c r="E40" i="11" s="1"/>
  <c r="G39" i="11" a="1"/>
  <c r="G39" i="11" s="1"/>
  <c r="H39" i="11" s="1"/>
  <c r="E43" i="11" a="1"/>
  <c r="E43" i="11" s="1"/>
  <c r="F43" i="11" s="1"/>
  <c r="G40" i="11" a="1"/>
  <c r="G40" i="11" s="1"/>
  <c r="H40" i="11" s="1"/>
  <c r="G41" i="11" a="1"/>
  <c r="G41" i="11" s="1"/>
  <c r="H41" i="11" s="1"/>
  <c r="E31" i="11" a="1"/>
  <c r="E31" i="11" s="1"/>
  <c r="F31" i="11" s="1"/>
  <c r="G42" i="11" a="1"/>
  <c r="G42" i="11" s="1"/>
  <c r="H42" i="11" s="1"/>
  <c r="G34" i="11" a="1"/>
  <c r="G34" i="11" s="1"/>
  <c r="H34" i="11" s="1"/>
  <c r="C35" i="11"/>
  <c r="D35" i="11" s="1"/>
  <c r="E35" i="11" a="1"/>
  <c r="E35" i="11" s="1"/>
  <c r="F35" i="11" s="1"/>
  <c r="C36" i="11"/>
  <c r="D36" i="11" s="1"/>
  <c r="E36" i="11" a="1"/>
  <c r="E36" i="11" s="1"/>
  <c r="E42" i="11" a="1"/>
  <c r="E42" i="11" s="1"/>
  <c r="F42" i="11" s="1"/>
  <c r="G31" i="11" a="1"/>
  <c r="G31" i="11" s="1"/>
  <c r="H31" i="11" s="1"/>
  <c r="G43" i="11" a="1"/>
  <c r="G43" i="11" s="1"/>
  <c r="H43" i="11" s="1"/>
  <c r="C41" i="11"/>
  <c r="D41" i="11" s="1"/>
  <c r="E41" i="11" a="1"/>
  <c r="E41" i="11" s="1"/>
  <c r="C42" i="11"/>
  <c r="D42" i="11" s="1"/>
  <c r="C31" i="11"/>
  <c r="D31" i="11" s="1"/>
  <c r="C37" i="11"/>
  <c r="D37" i="11" s="1"/>
  <c r="C43" i="11"/>
  <c r="D43" i="11" s="1"/>
  <c r="G32" i="11" a="1"/>
  <c r="G32" i="11" s="1"/>
  <c r="H32" i="11" s="1"/>
  <c r="G44" i="11" a="1"/>
  <c r="G44" i="11" s="1"/>
  <c r="H44" i="11" s="1"/>
  <c r="G30" i="11" a="1"/>
  <c r="G30" i="11" s="1"/>
  <c r="H30" i="11" s="1"/>
  <c r="E30" i="11" a="1"/>
  <c r="E30" i="11" s="1"/>
  <c r="F30" i="11" s="1"/>
  <c r="C30" i="11"/>
  <c r="D30" i="11" s="1"/>
  <c r="C7" i="9"/>
  <c r="B32" i="10"/>
  <c r="C32" i="10" s="1" a="1"/>
  <c r="C32" i="10" s="1"/>
  <c r="D32" i="10" s="1"/>
  <c r="C38" i="10" a="1"/>
  <c r="C38" i="10" s="1"/>
  <c r="D38" i="10" s="1"/>
  <c r="E44" i="10" a="1"/>
  <c r="E44" i="10" s="1"/>
  <c r="F44" i="10" s="1"/>
  <c r="E42" i="10" a="1"/>
  <c r="E42" i="10" s="1"/>
  <c r="F42" i="10" s="1"/>
  <c r="E41" i="10" a="1"/>
  <c r="E41" i="10" s="1"/>
  <c r="F41" i="10" s="1"/>
  <c r="E36" i="10" a="1"/>
  <c r="E36" i="10" s="1"/>
  <c r="F36" i="10" s="1"/>
  <c r="E35" i="10" a="1"/>
  <c r="E35" i="10" s="1"/>
  <c r="F35" i="10" s="1"/>
  <c r="E46" i="10" a="1"/>
  <c r="E46" i="10" s="1"/>
  <c r="F46" i="10" s="1"/>
  <c r="C39" i="10" a="1"/>
  <c r="C39" i="10" s="1"/>
  <c r="E33" i="10" a="1"/>
  <c r="E33" i="10" s="1"/>
  <c r="F33" i="10" s="1"/>
  <c r="C37" i="10" a="1"/>
  <c r="C37" i="10" s="1"/>
  <c r="D37" i="10" s="1"/>
  <c r="E43" i="10" a="1"/>
  <c r="E43" i="10" s="1"/>
  <c r="F43" i="10" s="1"/>
  <c r="E39" i="10" a="1"/>
  <c r="E39" i="10" s="1"/>
  <c r="F39" i="10" s="1"/>
  <c r="E34" i="10" a="1"/>
  <c r="E34" i="10" s="1"/>
  <c r="F34" i="10" s="1"/>
  <c r="E45" i="10" a="1"/>
  <c r="E45" i="10" s="1"/>
  <c r="F45" i="10" s="1"/>
  <c r="C36" i="10" a="1"/>
  <c r="C36" i="10" s="1"/>
  <c r="D36" i="10" s="1"/>
  <c r="C40" i="10" a="1"/>
  <c r="C40" i="10" s="1"/>
  <c r="D40" i="10" s="1"/>
  <c r="C46" i="10" a="1"/>
  <c r="C46" i="10" s="1"/>
  <c r="D46" i="10" s="1"/>
  <c r="C35" i="10" a="1"/>
  <c r="C35" i="10" s="1"/>
  <c r="D35" i="10" s="1"/>
  <c r="C45" i="10" a="1"/>
  <c r="C45" i="10" s="1"/>
  <c r="D45" i="10" s="1"/>
  <c r="C34" i="10" a="1"/>
  <c r="C34" i="10" s="1"/>
  <c r="E40" i="10" a="1"/>
  <c r="E40" i="10" s="1"/>
  <c r="F40" i="10" s="1"/>
  <c r="C33" i="10" a="1"/>
  <c r="C33" i="10" s="1"/>
  <c r="D33" i="10" s="1"/>
  <c r="C44" i="10" a="1"/>
  <c r="C44" i="10" s="1"/>
  <c r="D44" i="10" s="1"/>
  <c r="E38" i="10" a="1"/>
  <c r="E38" i="10" s="1"/>
  <c r="F38" i="10" s="1"/>
  <c r="C43" i="10" a="1"/>
  <c r="C43" i="10" s="1"/>
  <c r="D43" i="10" s="1"/>
  <c r="E37" i="10" a="1"/>
  <c r="E37" i="10" s="1"/>
  <c r="F37" i="10" s="1"/>
  <c r="C42" i="10" a="1"/>
  <c r="C42" i="10" s="1"/>
  <c r="C41" i="10" a="1"/>
  <c r="C41" i="10" s="1"/>
  <c r="D53" i="10"/>
  <c r="F53" i="10"/>
  <c r="D52" i="10"/>
  <c r="F52" i="10"/>
  <c r="F51" i="10"/>
  <c r="F50" i="10"/>
  <c r="D50" i="10"/>
  <c r="D49" i="10"/>
  <c r="F49" i="10"/>
  <c r="F47" i="10"/>
  <c r="F48" i="10"/>
  <c r="D9" i="9"/>
  <c r="D7" i="9"/>
  <c r="D47" i="10"/>
  <c r="D48" i="10"/>
  <c r="D42" i="10"/>
  <c r="C14" i="9" l="1" a="1"/>
  <c r="C14" i="9" s="1"/>
  <c r="D14" i="9" s="1"/>
  <c r="C6" i="9" s="1"/>
  <c r="E14" i="9" a="1"/>
  <c r="E14" i="9" s="1"/>
  <c r="F14" i="9" s="1"/>
  <c r="D6" i="9" s="1"/>
  <c r="C22" i="9" a="1"/>
  <c r="C22" i="9" s="1"/>
  <c r="D22" i="9" s="1"/>
  <c r="G6" i="9" s="1"/>
  <c r="F6" i="9"/>
  <c r="G46" i="10"/>
  <c r="G39" i="10"/>
  <c r="G36" i="10"/>
  <c r="G45" i="10"/>
  <c r="G41" i="10"/>
  <c r="E32" i="10" a="1"/>
  <c r="E32" i="10" s="1"/>
  <c r="F32" i="10" s="1"/>
  <c r="E30" i="21" a="1"/>
  <c r="E30" i="21" s="1"/>
  <c r="F30" i="21" s="1"/>
  <c r="G30" i="21" a="1"/>
  <c r="G30" i="21" s="1"/>
  <c r="H30" i="21" s="1"/>
  <c r="B30" i="20"/>
  <c r="C53" i="20"/>
  <c r="D53" i="20" s="1"/>
  <c r="E55" i="20" a="1"/>
  <c r="E55" i="20" s="1"/>
  <c r="F55" i="20" s="1"/>
  <c r="E44" i="20" a="1"/>
  <c r="E44" i="20" s="1"/>
  <c r="F44" i="20" s="1"/>
  <c r="G40" i="20" a="1"/>
  <c r="G40" i="20" s="1"/>
  <c r="H40" i="20" s="1"/>
  <c r="C32" i="20"/>
  <c r="D32" i="20" s="1"/>
  <c r="G51" i="20" a="1"/>
  <c r="G51" i="20" s="1"/>
  <c r="H51" i="20" s="1"/>
  <c r="C43" i="20"/>
  <c r="D43" i="20" s="1"/>
  <c r="C31" i="21"/>
  <c r="D31" i="21" s="1"/>
  <c r="C47" i="21"/>
  <c r="D47" i="21" s="1"/>
  <c r="C46" i="21"/>
  <c r="D46" i="21" s="1"/>
  <c r="C35" i="21"/>
  <c r="D35" i="21" s="1"/>
  <c r="C55" i="21"/>
  <c r="C43" i="21"/>
  <c r="C54" i="21"/>
  <c r="C42" i="21"/>
  <c r="D42" i="21" s="1"/>
  <c r="C34" i="21"/>
  <c r="D34" i="21" s="1"/>
  <c r="C51" i="21"/>
  <c r="D51" i="21" s="1"/>
  <c r="C38" i="21"/>
  <c r="D38" i="21" s="1"/>
  <c r="C50" i="21"/>
  <c r="C39" i="21"/>
  <c r="D39" i="21" s="1"/>
  <c r="G43" i="20" a="1"/>
  <c r="G43" i="20" s="1"/>
  <c r="H43" i="20" s="1"/>
  <c r="E56" i="20" a="1"/>
  <c r="E56" i="20" s="1"/>
  <c r="F56" i="20" s="1"/>
  <c r="C50" i="20"/>
  <c r="D50" i="20" s="1"/>
  <c r="E38" i="20" a="1"/>
  <c r="E38" i="20" s="1"/>
  <c r="F38" i="20" s="1"/>
  <c r="C35" i="20"/>
  <c r="D35" i="20" s="1"/>
  <c r="E36" i="20" a="1"/>
  <c r="E36" i="20" s="1"/>
  <c r="F36" i="20" s="1"/>
  <c r="G52" i="20" a="1"/>
  <c r="G52" i="20" s="1"/>
  <c r="H52" i="20" s="1"/>
  <c r="C40" i="20"/>
  <c r="D40" i="20" s="1"/>
  <c r="C47" i="20"/>
  <c r="D47" i="20" s="1"/>
  <c r="C52" i="20"/>
  <c r="D52" i="20" s="1"/>
  <c r="G33" i="20" a="1"/>
  <c r="G33" i="20" s="1"/>
  <c r="H33" i="20" s="1"/>
  <c r="G56" i="20" a="1"/>
  <c r="G56" i="20" s="1"/>
  <c r="H56" i="20" s="1"/>
  <c r="G37" i="20" a="1"/>
  <c r="G37" i="20" s="1"/>
  <c r="H37" i="20" s="1"/>
  <c r="E49" i="20" a="1"/>
  <c r="E49" i="20" s="1"/>
  <c r="F49" i="20" s="1"/>
  <c r="C44" i="20"/>
  <c r="D44" i="20" s="1"/>
  <c r="C48" i="21"/>
  <c r="D48" i="21" s="1"/>
  <c r="C33" i="21"/>
  <c r="D33" i="21" s="1"/>
  <c r="G53" i="20" a="1"/>
  <c r="G53" i="20" s="1"/>
  <c r="H53" i="20" s="1"/>
  <c r="E32" i="20" a="1"/>
  <c r="E32" i="20" s="1"/>
  <c r="F32" i="20" s="1"/>
  <c r="G50" i="20" a="1"/>
  <c r="G50" i="20" s="1"/>
  <c r="H50" i="20" s="1"/>
  <c r="G45" i="20" a="1"/>
  <c r="G45" i="20" s="1"/>
  <c r="H45" i="20" s="1"/>
  <c r="G39" i="20" a="1"/>
  <c r="G39" i="20" s="1"/>
  <c r="H39" i="20" s="1"/>
  <c r="E43" i="20" a="1"/>
  <c r="E43" i="20" s="1"/>
  <c r="F43" i="20" s="1"/>
  <c r="C34" i="20"/>
  <c r="D34" i="20" s="1"/>
  <c r="C44" i="21"/>
  <c r="D44" i="21" s="1"/>
  <c r="E53" i="20" a="1"/>
  <c r="E53" i="20" s="1"/>
  <c r="F53" i="20" s="1"/>
  <c r="E33" i="20" a="1"/>
  <c r="E33" i="20" s="1"/>
  <c r="F33" i="20" s="1"/>
  <c r="E41" i="20" a="1"/>
  <c r="E41" i="20" s="1"/>
  <c r="F41" i="20" s="1"/>
  <c r="E40" i="20" a="1"/>
  <c r="E40" i="20" s="1"/>
  <c r="F40" i="20" s="1"/>
  <c r="G35" i="20" a="1"/>
  <c r="G35" i="20" s="1"/>
  <c r="H35" i="20" s="1"/>
  <c r="C51" i="20"/>
  <c r="D51" i="20" s="1"/>
  <c r="C45" i="21"/>
  <c r="D45" i="21" s="1"/>
  <c r="C41" i="20"/>
  <c r="D41" i="20" s="1"/>
  <c r="C33" i="20"/>
  <c r="D33" i="20" s="1"/>
  <c r="G47" i="20" a="1"/>
  <c r="G47" i="20" s="1"/>
  <c r="H47" i="20" s="1"/>
  <c r="G55" i="20" a="1"/>
  <c r="G55" i="20" s="1"/>
  <c r="H55" i="20" s="1"/>
  <c r="G38" i="20" a="1"/>
  <c r="G38" i="20" s="1"/>
  <c r="H38" i="20" s="1"/>
  <c r="E51" i="20" a="1"/>
  <c r="E51" i="20" s="1"/>
  <c r="F51" i="20" s="1"/>
  <c r="E37" i="20" a="1"/>
  <c r="E37" i="20" s="1"/>
  <c r="F37" i="20" s="1"/>
  <c r="C56" i="20"/>
  <c r="D56" i="20" s="1"/>
  <c r="C40" i="21"/>
  <c r="D40" i="21" s="1"/>
  <c r="D55" i="21"/>
  <c r="G41" i="20" a="1"/>
  <c r="G41" i="20" s="1"/>
  <c r="H41" i="20" s="1"/>
  <c r="G31" i="20" a="1"/>
  <c r="G31" i="20" s="1"/>
  <c r="H31" i="20" s="1"/>
  <c r="G32" i="20" a="1"/>
  <c r="G32" i="20" s="1"/>
  <c r="H32" i="20" s="1"/>
  <c r="C37" i="20"/>
  <c r="D37" i="20" s="1"/>
  <c r="E45" i="20" a="1"/>
  <c r="E45" i="20" s="1"/>
  <c r="F45" i="20" s="1"/>
  <c r="E31" i="20" a="1"/>
  <c r="E31" i="20" s="1"/>
  <c r="F31" i="20" s="1"/>
  <c r="C39" i="20"/>
  <c r="D39" i="20" s="1"/>
  <c r="C36" i="21"/>
  <c r="D36" i="21" s="1"/>
  <c r="D43" i="21"/>
  <c r="E52" i="20" a="1"/>
  <c r="E52" i="20" s="1"/>
  <c r="F52" i="20" s="1"/>
  <c r="C54" i="20"/>
  <c r="D54" i="20" s="1"/>
  <c r="E47" i="20" a="1"/>
  <c r="E47" i="20" s="1"/>
  <c r="F47" i="20" s="1"/>
  <c r="C45" i="20"/>
  <c r="D45" i="20" s="1"/>
  <c r="D54" i="21"/>
  <c r="E48" i="20" a="1"/>
  <c r="E48" i="20" s="1"/>
  <c r="F48" i="20" s="1"/>
  <c r="C31" i="20"/>
  <c r="D31" i="20" s="1"/>
  <c r="E35" i="20" a="1"/>
  <c r="E35" i="20" s="1"/>
  <c r="F35" i="20" s="1"/>
  <c r="G49" i="20" a="1"/>
  <c r="G49" i="20" s="1"/>
  <c r="H49" i="20" s="1"/>
  <c r="E34" i="20" a="1"/>
  <c r="E34" i="20" s="1"/>
  <c r="F34" i="20" s="1"/>
  <c r="C38" i="20"/>
  <c r="D38" i="20" s="1"/>
  <c r="G54" i="20" a="1"/>
  <c r="G54" i="20" s="1"/>
  <c r="H54" i="20" s="1"/>
  <c r="D50" i="21"/>
  <c r="C53" i="21"/>
  <c r="D53" i="21" s="1"/>
  <c r="E42" i="20" a="1"/>
  <c r="E42" i="20" s="1"/>
  <c r="F42" i="20" s="1"/>
  <c r="C46" i="20"/>
  <c r="D46" i="20" s="1"/>
  <c r="C36" i="20"/>
  <c r="D36" i="20" s="1"/>
  <c r="C49" i="20"/>
  <c r="D49" i="20" s="1"/>
  <c r="G44" i="20" a="1"/>
  <c r="G44" i="20" s="1"/>
  <c r="H44" i="20" s="1"/>
  <c r="G48" i="20" a="1"/>
  <c r="G48" i="20" s="1"/>
  <c r="H48" i="20" s="1"/>
  <c r="C49" i="21"/>
  <c r="D49" i="21" s="1"/>
  <c r="C32" i="21"/>
  <c r="D32" i="21" s="1"/>
  <c r="C55" i="20"/>
  <c r="D55" i="20" s="1"/>
  <c r="C42" i="20"/>
  <c r="D42" i="20" s="1"/>
  <c r="E39" i="20" a="1"/>
  <c r="E39" i="20" s="1"/>
  <c r="F39" i="20" s="1"/>
  <c r="G34" i="20" a="1"/>
  <c r="G34" i="20" s="1"/>
  <c r="H34" i="20" s="1"/>
  <c r="E46" i="20" a="1"/>
  <c r="E46" i="20" s="1"/>
  <c r="F46" i="20" s="1"/>
  <c r="E54" i="20" a="1"/>
  <c r="E54" i="20" s="1"/>
  <c r="F54" i="20" s="1"/>
  <c r="C48" i="20"/>
  <c r="D48" i="20" s="1"/>
  <c r="G42" i="20" a="1"/>
  <c r="G42" i="20" s="1"/>
  <c r="H42" i="20" s="1"/>
  <c r="G46" i="20" a="1"/>
  <c r="G46" i="20" s="1"/>
  <c r="H46" i="20" s="1"/>
  <c r="E50" i="20" a="1"/>
  <c r="E50" i="20" s="1"/>
  <c r="F50" i="20" s="1"/>
  <c r="G36" i="20" a="1"/>
  <c r="G36" i="20" s="1"/>
  <c r="H36" i="20" s="1"/>
  <c r="C56" i="21"/>
  <c r="D56" i="21" s="1"/>
  <c r="C41" i="21"/>
  <c r="D41" i="21" s="1"/>
  <c r="C52" i="21"/>
  <c r="D52" i="21" s="1"/>
  <c r="C37" i="21"/>
  <c r="D37" i="21" s="1"/>
  <c r="A11" i="21"/>
  <c r="A9" i="20"/>
  <c r="F40" i="11"/>
  <c r="F34" i="11"/>
  <c r="I45" i="11" s="1"/>
  <c r="A10" i="11"/>
  <c r="F36" i="11"/>
  <c r="F41" i="11"/>
  <c r="D41" i="10"/>
  <c r="G44" i="10"/>
  <c r="G34" i="10"/>
  <c r="D39" i="10"/>
  <c r="G33" i="10"/>
  <c r="D34" i="10"/>
  <c r="G42" i="10"/>
  <c r="G43" i="10"/>
  <c r="G40" i="10"/>
  <c r="G35" i="10"/>
  <c r="G38" i="10"/>
  <c r="G32" i="10"/>
  <c r="G37" i="10"/>
  <c r="I35" i="11" l="1"/>
  <c r="I41" i="11"/>
  <c r="I43" i="11"/>
  <c r="I42" i="11"/>
  <c r="I33" i="11"/>
  <c r="I31" i="11"/>
  <c r="I36" i="11"/>
  <c r="I32" i="11"/>
  <c r="I39" i="11"/>
  <c r="I40" i="11"/>
  <c r="I44" i="11"/>
  <c r="I37" i="11"/>
  <c r="I34" i="11"/>
  <c r="I38" i="11"/>
  <c r="I30" i="11"/>
  <c r="C30" i="21"/>
  <c r="D30" i="21" s="1"/>
  <c r="G30" i="20" a="1"/>
  <c r="G30" i="20" s="1"/>
  <c r="H30" i="20" s="1"/>
  <c r="C30" i="20"/>
  <c r="D30" i="20" s="1"/>
  <c r="E30" i="20" a="1"/>
  <c r="E30" i="20" s="1"/>
  <c r="F30" i="20" s="1"/>
  <c r="I55" i="20" s="1"/>
  <c r="A12" i="21"/>
  <c r="A10" i="20"/>
  <c r="A11" i="11"/>
  <c r="D6" i="10"/>
  <c r="D18" i="10"/>
  <c r="C8" i="10"/>
  <c r="C20" i="10"/>
  <c r="B10" i="10"/>
  <c r="B22" i="10"/>
  <c r="C6" i="10"/>
  <c r="B20" i="10"/>
  <c r="D17" i="10"/>
  <c r="C7" i="10"/>
  <c r="C19" i="10"/>
  <c r="B9" i="10"/>
  <c r="D7" i="10"/>
  <c r="D19" i="10"/>
  <c r="C9" i="10"/>
  <c r="C21" i="10"/>
  <c r="B11" i="10"/>
  <c r="B23" i="10"/>
  <c r="D16" i="10"/>
  <c r="B21" i="10"/>
  <c r="D8" i="10"/>
  <c r="D20" i="10"/>
  <c r="C10" i="10"/>
  <c r="C22" i="10"/>
  <c r="B12" i="10"/>
  <c r="B24" i="10"/>
  <c r="D9" i="10"/>
  <c r="D21" i="10"/>
  <c r="C11" i="10"/>
  <c r="C23" i="10"/>
  <c r="B13" i="10"/>
  <c r="B25" i="10"/>
  <c r="B8" i="10"/>
  <c r="D10" i="10"/>
  <c r="D22" i="10"/>
  <c r="C12" i="10"/>
  <c r="C24" i="10"/>
  <c r="B14" i="10"/>
  <c r="B26" i="10"/>
  <c r="D11" i="10"/>
  <c r="D23" i="10"/>
  <c r="C13" i="10"/>
  <c r="C25" i="10"/>
  <c r="B15" i="10"/>
  <c r="B27" i="10"/>
  <c r="D12" i="10"/>
  <c r="D24" i="10"/>
  <c r="C14" i="10"/>
  <c r="C26" i="10"/>
  <c r="B16" i="10"/>
  <c r="D13" i="10"/>
  <c r="D25" i="10"/>
  <c r="C15" i="10"/>
  <c r="C27" i="10"/>
  <c r="B17" i="10"/>
  <c r="D14" i="10"/>
  <c r="D26" i="10"/>
  <c r="C16" i="10"/>
  <c r="B6" i="10"/>
  <c r="B18" i="10"/>
  <c r="D15" i="10"/>
  <c r="D27" i="10"/>
  <c r="C17" i="10"/>
  <c r="B7" i="10"/>
  <c r="B19" i="10"/>
  <c r="C18" i="10"/>
  <c r="C7" i="11" l="1"/>
  <c r="D7" i="11"/>
  <c r="C6" i="11"/>
  <c r="B7" i="11"/>
  <c r="B10" i="11"/>
  <c r="B6" i="11"/>
  <c r="C10" i="11"/>
  <c r="D6" i="11"/>
  <c r="D11" i="11"/>
  <c r="C8" i="11"/>
  <c r="I53" i="20"/>
  <c r="I30" i="20"/>
  <c r="I33" i="20"/>
  <c r="I35" i="20"/>
  <c r="I51" i="20"/>
  <c r="I32" i="20"/>
  <c r="I46" i="20"/>
  <c r="I49" i="20"/>
  <c r="I48" i="20"/>
  <c r="I47" i="20"/>
  <c r="I45" i="20"/>
  <c r="I54" i="20"/>
  <c r="I44" i="20"/>
  <c r="I38" i="20"/>
  <c r="I42" i="20"/>
  <c r="I43" i="20"/>
  <c r="D10" i="11"/>
  <c r="I41" i="20"/>
  <c r="B8" i="11"/>
  <c r="I34" i="20"/>
  <c r="D8" i="11"/>
  <c r="I37" i="20"/>
  <c r="I52" i="20"/>
  <c r="I31" i="20"/>
  <c r="C11" i="11"/>
  <c r="D9" i="11"/>
  <c r="B11" i="11"/>
  <c r="C9" i="11"/>
  <c r="I56" i="20"/>
  <c r="I50" i="20"/>
  <c r="I39" i="20"/>
  <c r="B9" i="11"/>
  <c r="I36" i="20"/>
  <c r="I40" i="20"/>
  <c r="I34" i="21"/>
  <c r="I59" i="21"/>
  <c r="I61" i="21"/>
  <c r="I62" i="21"/>
  <c r="I58" i="21"/>
  <c r="I60" i="21"/>
  <c r="I63" i="21"/>
  <c r="I57" i="21"/>
  <c r="I38" i="21"/>
  <c r="I30" i="21"/>
  <c r="I53" i="21"/>
  <c r="I40" i="21"/>
  <c r="I32" i="21"/>
  <c r="I41" i="21"/>
  <c r="I56" i="21"/>
  <c r="I35" i="21"/>
  <c r="I43" i="21"/>
  <c r="I55" i="21"/>
  <c r="I51" i="21"/>
  <c r="I33" i="21"/>
  <c r="I31" i="21"/>
  <c r="I39" i="21"/>
  <c r="I49" i="21"/>
  <c r="I50" i="21"/>
  <c r="I42" i="21"/>
  <c r="I37" i="21"/>
  <c r="I45" i="21"/>
  <c r="I48" i="21"/>
  <c r="I52" i="21"/>
  <c r="I54" i="21"/>
  <c r="I36" i="21"/>
  <c r="I46" i="21"/>
  <c r="I44" i="21"/>
  <c r="I47" i="21"/>
  <c r="A13" i="21"/>
  <c r="A11" i="20"/>
  <c r="A12" i="11"/>
  <c r="B10" i="20" l="1"/>
  <c r="C10" i="20"/>
  <c r="D8" i="20"/>
  <c r="B7" i="20"/>
  <c r="D7" i="20"/>
  <c r="B8" i="20"/>
  <c r="B6" i="20"/>
  <c r="D9" i="20"/>
  <c r="C6" i="20"/>
  <c r="C7" i="20"/>
  <c r="C8" i="20"/>
  <c r="B9" i="20"/>
  <c r="D6" i="20"/>
  <c r="C9" i="20"/>
  <c r="D10" i="20"/>
  <c r="C9" i="21"/>
  <c r="B13" i="21"/>
  <c r="D6" i="21"/>
  <c r="C10" i="21"/>
  <c r="B14" i="21"/>
  <c r="D8" i="21"/>
  <c r="C12" i="21"/>
  <c r="B6" i="21"/>
  <c r="D7" i="21"/>
  <c r="C11" i="21"/>
  <c r="D9" i="21"/>
  <c r="C13" i="21"/>
  <c r="D11" i="21"/>
  <c r="B7" i="21"/>
  <c r="D14" i="21"/>
  <c r="B10" i="21"/>
  <c r="C7" i="21"/>
  <c r="D10" i="21"/>
  <c r="D12" i="21"/>
  <c r="B8" i="21"/>
  <c r="C6" i="21"/>
  <c r="B11" i="21"/>
  <c r="B12" i="21"/>
  <c r="D13" i="21"/>
  <c r="B9" i="21"/>
  <c r="C8" i="21"/>
  <c r="C14" i="21"/>
  <c r="A14" i="21"/>
  <c r="C11" i="20"/>
  <c r="D11" i="20"/>
  <c r="B11" i="20"/>
  <c r="A12" i="20"/>
  <c r="D12" i="11"/>
  <c r="C12" i="11"/>
  <c r="B12" i="11"/>
  <c r="A13" i="11"/>
  <c r="A15" i="21" l="1"/>
  <c r="C12" i="20"/>
  <c r="D12" i="20"/>
  <c r="B12" i="20"/>
  <c r="A13" i="20"/>
  <c r="C13" i="11"/>
  <c r="B13" i="11"/>
  <c r="D13" i="11"/>
  <c r="A14" i="11"/>
  <c r="C15" i="21" l="1"/>
  <c r="B15" i="21"/>
  <c r="D15" i="21"/>
  <c r="A16" i="21"/>
  <c r="B13" i="20"/>
  <c r="C13" i="20"/>
  <c r="D13" i="20"/>
  <c r="A14" i="20"/>
  <c r="C14" i="11"/>
  <c r="B14" i="11"/>
  <c r="D14" i="11"/>
  <c r="A15" i="11"/>
  <c r="B16" i="21" l="1"/>
  <c r="D16" i="21"/>
  <c r="C16" i="21"/>
  <c r="A17" i="21"/>
  <c r="B14" i="20"/>
  <c r="D14" i="20"/>
  <c r="C14" i="20"/>
  <c r="A15" i="20"/>
  <c r="B15" i="11"/>
  <c r="C15" i="11"/>
  <c r="D15" i="11"/>
  <c r="A16" i="11"/>
  <c r="D17" i="21" l="1"/>
  <c r="B17" i="21"/>
  <c r="C17" i="21"/>
  <c r="A18" i="21"/>
  <c r="C15" i="20"/>
  <c r="B15" i="20"/>
  <c r="D15" i="20"/>
  <c r="A16" i="20"/>
  <c r="D16" i="11"/>
  <c r="B16" i="11"/>
  <c r="C16" i="11"/>
  <c r="A17" i="11"/>
  <c r="C18" i="21" l="1"/>
  <c r="B18" i="21"/>
  <c r="D18" i="21"/>
  <c r="A19" i="21"/>
  <c r="B16" i="20"/>
  <c r="C16" i="20"/>
  <c r="D16" i="20"/>
  <c r="A17" i="20"/>
  <c r="D17" i="11"/>
  <c r="C17" i="11"/>
  <c r="B17" i="11"/>
  <c r="A18" i="11"/>
  <c r="C19" i="21" l="1"/>
  <c r="D19" i="21"/>
  <c r="B19" i="21"/>
  <c r="A20" i="21"/>
  <c r="D17" i="20"/>
  <c r="B17" i="20"/>
  <c r="C17" i="20"/>
  <c r="A18" i="20"/>
  <c r="D18" i="11"/>
  <c r="C18" i="11"/>
  <c r="B18" i="11"/>
  <c r="A19" i="11"/>
  <c r="C20" i="21" l="1"/>
  <c r="D20" i="21"/>
  <c r="B20" i="21"/>
  <c r="A21" i="21"/>
  <c r="D18" i="20"/>
  <c r="C18" i="20"/>
  <c r="B18" i="20"/>
  <c r="A19" i="20"/>
  <c r="B19" i="11"/>
  <c r="D19" i="11"/>
  <c r="C19" i="11"/>
  <c r="A20" i="11"/>
  <c r="C21" i="21" l="1"/>
  <c r="B21" i="21"/>
  <c r="D21" i="21"/>
  <c r="A22" i="21"/>
  <c r="D19" i="20"/>
  <c r="C19" i="20"/>
  <c r="B19" i="20"/>
  <c r="A20" i="20"/>
  <c r="D20" i="11"/>
  <c r="C20" i="11"/>
  <c r="B20" i="11"/>
  <c r="A21" i="11"/>
  <c r="C22" i="21" l="1"/>
  <c r="D22" i="21"/>
  <c r="B22" i="21"/>
  <c r="A23" i="21"/>
  <c r="D20" i="20"/>
  <c r="B20" i="20"/>
  <c r="C20" i="20"/>
  <c r="A21" i="20"/>
  <c r="B21" i="11"/>
  <c r="C21" i="11"/>
  <c r="D21" i="11"/>
  <c r="A22" i="11"/>
  <c r="B23" i="21" l="1"/>
  <c r="D23" i="21"/>
  <c r="C23" i="21"/>
  <c r="A24" i="21"/>
  <c r="C21" i="20"/>
  <c r="D21" i="20"/>
  <c r="B21" i="20"/>
  <c r="A22" i="20"/>
  <c r="C22" i="11"/>
  <c r="D22" i="11"/>
  <c r="B22" i="11"/>
  <c r="A23" i="11"/>
  <c r="C24" i="21" l="1"/>
  <c r="B24" i="21"/>
  <c r="D24" i="21"/>
  <c r="A25" i="21"/>
  <c r="C22" i="20"/>
  <c r="D22" i="20"/>
  <c r="B22" i="20"/>
  <c r="A23" i="20"/>
  <c r="B23" i="11"/>
  <c r="D23" i="11"/>
  <c r="C23" i="11"/>
  <c r="A24" i="11"/>
  <c r="A25" i="11" s="1"/>
  <c r="C25" i="21" l="1"/>
  <c r="D25" i="21"/>
  <c r="B25" i="21"/>
  <c r="C23" i="20"/>
  <c r="B23" i="20"/>
  <c r="D23" i="20"/>
  <c r="A24" i="20"/>
  <c r="A25" i="20" s="1"/>
  <c r="D24" i="11"/>
  <c r="C24" i="11"/>
  <c r="B24" i="11"/>
  <c r="C24" i="20" l="1"/>
  <c r="D24" i="20"/>
  <c r="B24" i="20"/>
  <c r="B25" i="20" l="1"/>
  <c r="C25" i="20"/>
  <c r="D25" i="20"/>
  <c r="D25" i="11"/>
  <c r="C25" i="11"/>
  <c r="B25" i="1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<sst xmlns="http://schemas.openxmlformats.org/spreadsheetml/2006/main" count="116" uniqueCount="75">
  <si>
    <t>Timestamp</t>
  </si>
  <si>
    <t>ID</t>
  </si>
  <si>
    <t>Which country do you represent?</t>
  </si>
  <si>
    <t>What is your name ?</t>
  </si>
  <si>
    <t>I. Structure</t>
  </si>
  <si>
    <t>II. How to use</t>
  </si>
  <si>
    <t>3. Data cleaning</t>
  </si>
  <si>
    <t>This template is structured around two layers</t>
  </si>
  <si>
    <t>b. Inputs generation for charts</t>
  </si>
  <si>
    <t>I. Time horizon</t>
  </si>
  <si>
    <t>% NITAG only</t>
  </si>
  <si>
    <t>Email Address</t>
  </si>
  <si>
    <t>Are you a lawful member of the UNITAG</t>
  </si>
  <si>
    <t>Yes</t>
  </si>
  <si>
    <t>All</t>
  </si>
  <si>
    <t>Group</t>
  </si>
  <si>
    <t>Criteria</t>
  </si>
  <si>
    <t>Number of votes -
All respondents</t>
  </si>
  <si>
    <t>Number of votes -
NITAG Core only</t>
  </si>
  <si>
    <t>% All respondents</t>
  </si>
  <si>
    <t>% NITAG Core only</t>
  </si>
  <si>
    <t>II. Update frequency</t>
  </si>
  <si>
    <t>Essential criteria</t>
  </si>
  <si>
    <t>Essential &amp; significant criteria</t>
  </si>
  <si>
    <t>Other criteria</t>
  </si>
  <si>
    <t>Vaccines</t>
  </si>
  <si>
    <t>Update frequence</t>
  </si>
  <si>
    <t>Time horizon</t>
  </si>
  <si>
    <t>III. Using the data</t>
  </si>
  <si>
    <t>1. Inputing raw data from the polling tool</t>
  </si>
  <si>
    <t>a. Worksheet with raw data</t>
  </si>
  <si>
    <t>I. Vaccine preferences</t>
  </si>
  <si>
    <t>Vaccine</t>
  </si>
  <si>
    <t>0. Input for chart(s)</t>
  </si>
  <si>
    <t>Chart 1 - Time horizon</t>
  </si>
  <si>
    <t>% All</t>
  </si>
  <si>
    <t>Chart 2 - Frequency</t>
  </si>
  <si>
    <t>Chart 1 - Vaccines</t>
  </si>
  <si>
    <t>NITAG only</t>
  </si>
  <si>
    <t>Two options are available:</t>
  </si>
  <si>
    <t>i. Download raw data in .csv</t>
  </si>
  <si>
    <t>iii. Transform data from text to columns by going to the DATA menu, and then "Text to column" functionnality (ALT + A + E as a shortcut)</t>
  </si>
  <si>
    <t>iv. Follow the instructions, selecting the correct text divider (for example if your data is separated by ";" enter ";")</t>
  </si>
  <si>
    <t>v. Your data should now be displayed correctly</t>
  </si>
  <si>
    <t>1a. Copy and paste data from the google form results in .csv</t>
  </si>
  <si>
    <t>1b. Copy and paste data from the google form results in google sheet</t>
  </si>
  <si>
    <t>i. In google form, click on "Responses", then "View in sheets"</t>
  </si>
  <si>
    <t>Key for NITAG identification in E column:</t>
  </si>
  <si>
    <t>VACCINES</t>
  </si>
  <si>
    <t>ESSENTIAL CRITERIA</t>
  </si>
  <si>
    <t>Chart 1 - Essential criteria</t>
  </si>
  <si>
    <t>Rank</t>
  </si>
  <si>
    <t>SIGNIFICANT &amp; ESSENTIAL</t>
  </si>
  <si>
    <t>Chart 1 - Significant &amp; essential (top 20)</t>
  </si>
  <si>
    <r>
      <t xml:space="preserve">ii. Copy and paste data from the table into the corresponding </t>
    </r>
    <r>
      <rPr>
        <b/>
        <i/>
        <sz val="11"/>
        <color theme="4"/>
        <rFont val="Calibri"/>
        <family val="2"/>
        <scheme val="minor"/>
      </rPr>
      <t xml:space="preserve">RAW DATA - Replies worksheet </t>
    </r>
    <r>
      <rPr>
        <i/>
        <sz val="11"/>
        <rFont val="Calibri"/>
        <family val="2"/>
        <scheme val="minor"/>
      </rPr>
      <t>using the "Paste values" option</t>
    </r>
  </si>
  <si>
    <t>OTHER CRITERIA</t>
  </si>
  <si>
    <t>Chart 1 - Other (top 20)</t>
  </si>
  <si>
    <t>I. Essential criteria</t>
  </si>
  <si>
    <t>I. Significant and Essential criteria</t>
  </si>
  <si>
    <t>I. Other criteria</t>
  </si>
  <si>
    <t>2. Adapting analysis key</t>
  </si>
  <si>
    <t>i. Identify which answers need to be kept as NITAG only. For example, it can be "Yes" or "Yes (Core member)"</t>
  </si>
  <si>
    <r>
      <t xml:space="preserve">ii. Copy and paste data from the .csv file into the corresponding </t>
    </r>
    <r>
      <rPr>
        <b/>
        <i/>
        <sz val="11"/>
        <color theme="4"/>
        <rFont val="Calibri"/>
        <family val="2"/>
        <scheme val="minor"/>
      </rPr>
      <t>RAW DATA - Replies worksheet</t>
    </r>
    <r>
      <rPr>
        <b/>
        <i/>
        <sz val="11"/>
        <color theme="4" tint="0.39997558519241921"/>
        <rFont val="Calibri"/>
        <family val="2"/>
        <scheme val="minor"/>
      </rPr>
      <t xml:space="preserve">, </t>
    </r>
    <r>
      <rPr>
        <i/>
        <sz val="11"/>
        <rFont val="Calibri"/>
        <family val="2"/>
        <scheme val="minor"/>
      </rPr>
      <t>in the RAW DATA array</t>
    </r>
    <r>
      <rPr>
        <i/>
        <sz val="11"/>
        <color theme="1"/>
        <rFont val="Calibri"/>
        <family val="2"/>
        <scheme val="minor"/>
      </rPr>
      <t xml:space="preserve">, </t>
    </r>
    <r>
      <rPr>
        <b/>
        <i/>
        <sz val="11"/>
        <color theme="1"/>
        <rFont val="Calibri"/>
        <family val="2"/>
        <scheme val="minor"/>
      </rPr>
      <t>starting on cell B2</t>
    </r>
  </si>
  <si>
    <r>
      <t xml:space="preserve">ii. Enter this answer in cell E1 of the </t>
    </r>
    <r>
      <rPr>
        <b/>
        <i/>
        <sz val="11"/>
        <color theme="4"/>
        <rFont val="Calibri"/>
        <family val="2"/>
        <scheme val="minor"/>
      </rPr>
      <t>RAW DATA - Replies worksheet</t>
    </r>
  </si>
  <si>
    <r>
      <t xml:space="preserve">2.1. Change "NITAG only key" in the top </t>
    </r>
    <r>
      <rPr>
        <b/>
        <sz val="11"/>
        <color theme="4"/>
        <rFont val="Calibri"/>
        <family val="2"/>
        <scheme val="minor"/>
      </rPr>
      <t>RAW DATA - Replies worksheet</t>
    </r>
    <r>
      <rPr>
        <sz val="11"/>
        <color theme="1"/>
        <rFont val="Calibri"/>
        <family val="2"/>
        <scheme val="minor"/>
      </rPr>
      <t xml:space="preserve"> row:</t>
    </r>
  </si>
  <si>
    <t>iii. This will therefore categorize all respondent that have replied this answer as NITAG members, which will appear in the charts</t>
  </si>
  <si>
    <t>Take some time to look through the data and clean it. For example</t>
  </si>
  <si>
    <t>3.1 Remove test replies or unwanted replies</t>
  </si>
  <si>
    <t xml:space="preserve">3.2 Remove duplicates, e.g. if someone has submitted two different questionnaires </t>
  </si>
  <si>
    <t>3.3 Manually correct column E, e.g. some respondents can say they are members of the NITAG whereas they are only liaison members and therefore should not be counted as core members</t>
  </si>
  <si>
    <t>Make sure you only copy the orange array and not the rest of the data</t>
  </si>
  <si>
    <t>You can stop at the first blank row, there is no need to copy the entire array if the bottom is empty</t>
  </si>
  <si>
    <t>This template simplifies the analysis of data collected in the google form preference survey on criteria, vaccines and timeline.</t>
  </si>
  <si>
    <r>
      <t>It will allow you to generate usable inputs for charts in the workshop 1 document (</t>
    </r>
    <r>
      <rPr>
        <u/>
        <sz val="11"/>
        <color theme="1"/>
        <rFont val="Calibri"/>
        <family val="2"/>
        <scheme val="minor"/>
      </rPr>
      <t>1.4 NVI-PST - Phase 1 - Workshop 1 slidedeck</t>
    </r>
    <r>
      <rPr>
        <sz val="11"/>
        <color theme="1"/>
        <rFont val="Calibri"/>
        <family val="2"/>
        <scheme val="minor"/>
      </rPr>
      <t>)</t>
    </r>
  </si>
  <si>
    <r>
      <t xml:space="preserve">To use the data, simply copy and paste the orange squared arrays into the powerpoint charts data. These arrays are always in the </t>
    </r>
    <r>
      <rPr>
        <b/>
        <sz val="11"/>
        <color theme="5" tint="-0.249977111117893"/>
        <rFont val="Calibri"/>
        <family val="2"/>
        <scheme val="minor"/>
      </rPr>
      <t>0. Input for chart(s) section of each orange worksheet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</si>
</sst>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11"/>
      <color theme="0" tint="-0.499984740745262"/>
      <name val="Calibri"/>
      <family val="2"/>
      <scheme val="minor"/>
    </font>
    <font>
      <sz val="10"/>
      <color rgb="FFFFFFFF"/>
      <name val="Roboto"/>
    </font>
    <font>
      <sz val="10"/>
      <color rgb="FF434343"/>
      <name val="Roboto"/>
    </font>
    <font>
      <b/>
      <sz val="11"/>
      <color indexed="8"/>
      <name val="Calibri"/>
      <family val="2"/>
      <scheme val="minor"/>
    </font>
    <font>
      <b/>
      <i/>
      <sz val="11"/>
      <color theme="4" tint="0.39997558519241921"/>
      <name val="Calibri"/>
      <family val="2"/>
      <scheme val="minor"/>
    </font>
    <font>
      <i/>
      <sz val="1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i/>
      <sz val="11"/>
      <color theme="4"/>
      <name val="Calibri"/>
      <family val="2"/>
      <scheme val="minor"/>
    </font>
    <font>
      <i/>
      <sz val="11"/>
      <color theme="0" tint="-0.14999847407452621"/>
      <name val="Calibri"/>
      <family val="2"/>
      <scheme val="minor"/>
    </font>
    <font>
      <i/>
      <sz val="11"/>
      <color theme="0" tint="-0.249977111117893"/>
      <name val="Calibri"/>
      <family val="2"/>
      <scheme val="minor"/>
    </font>
    <font>
      <b/>
      <sz val="11"/>
      <color theme="4"/>
      <name val="Calibri"/>
      <family val="2"/>
      <scheme val="minor"/>
    </font>
    <font>
      <sz val="11"/>
      <color rgb="FFC00000"/>
      <name val="Calibri"/>
      <family val="2"/>
      <scheme val="minor"/>
    </font>
    <font>
      <b/>
      <sz val="11"/>
      <color theme="5" tint="-0.249977111117893"/>
      <name val="Calibri"/>
      <family val="2"/>
      <scheme val="minor"/>
    </font>
    <font>
      <u/>
      <sz val="11"/>
      <color theme="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8F9FA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5" tint="-0.249977111117893"/>
        <bgColor indexed="64"/>
      </patternFill>
    </fill>
  </fills>
  <borders count="37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medium">
        <color rgb="FF442F65"/>
      </left>
      <right style="medium">
        <color rgb="FFFFFFFF"/>
      </right>
      <top style="medium">
        <color rgb="FF442F65"/>
      </top>
      <bottom style="medium">
        <color rgb="FFF8F9FA"/>
      </bottom>
      <diagonal/>
    </border>
    <border>
      <left style="medium">
        <color rgb="FFCCCCCC"/>
      </left>
      <right style="medium">
        <color rgb="FFFFFFFF"/>
      </right>
      <top style="medium">
        <color rgb="FF442F65"/>
      </top>
      <bottom style="medium">
        <color rgb="FFF8F9FA"/>
      </bottom>
      <diagonal/>
    </border>
    <border>
      <left style="medium">
        <color rgb="FFCCCCCC"/>
      </left>
      <right style="medium">
        <color rgb="FF442F65"/>
      </right>
      <top style="medium">
        <color rgb="FF442F65"/>
      </top>
      <bottom style="medium">
        <color rgb="FFF8F9FA"/>
      </bottom>
      <diagonal/>
    </border>
    <border>
      <left style="medium">
        <color rgb="FF442F65"/>
      </left>
      <right style="medium">
        <color rgb="FFF8F9FA"/>
      </right>
      <top style="medium">
        <color rgb="FFCCCCCC"/>
      </top>
      <bottom style="medium">
        <color rgb="FFF8F9FA"/>
      </bottom>
      <diagonal/>
    </border>
    <border>
      <left style="medium">
        <color rgb="FFCCCCCC"/>
      </left>
      <right style="medium">
        <color rgb="FFF8F9FA"/>
      </right>
      <top style="medium">
        <color rgb="FFCCCCCC"/>
      </top>
      <bottom style="medium">
        <color rgb="FFF8F9FA"/>
      </bottom>
      <diagonal/>
    </border>
    <border>
      <left style="medium">
        <color rgb="FFCCCCCC"/>
      </left>
      <right style="medium">
        <color rgb="FF442F65"/>
      </right>
      <top style="medium">
        <color rgb="FFCCCCCC"/>
      </top>
      <bottom style="medium">
        <color rgb="FFF8F9FA"/>
      </bottom>
      <diagonal/>
    </border>
    <border>
      <left style="medium">
        <color rgb="FF442F65"/>
      </left>
      <right style="medium">
        <color rgb="FFFFFFFF"/>
      </right>
      <top style="medium">
        <color rgb="FFCCCCCC"/>
      </top>
      <bottom style="medium">
        <color rgb="FFF8F9FA"/>
      </bottom>
      <diagonal/>
    </border>
    <border>
      <left style="medium">
        <color rgb="FFCCCCCC"/>
      </left>
      <right style="medium">
        <color rgb="FFFFFFFF"/>
      </right>
      <top style="medium">
        <color rgb="FFCCCCCC"/>
      </top>
      <bottom style="medium">
        <color rgb="FFF8F9FA"/>
      </bottom>
      <diagonal/>
    </border>
    <border>
      <left style="medium">
        <color rgb="FFCCCCCC"/>
      </left>
      <right style="medium">
        <color rgb="FF442F65"/>
      </right>
      <top style="medium">
        <color rgb="FFCCCCCC"/>
      </top>
      <bottom style="medium">
        <color rgb="FF442F65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double">
        <color indexed="64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5" tint="-0.249977111117893"/>
      </left>
      <right style="thin">
        <color theme="0"/>
      </right>
      <top style="thin">
        <color theme="5" tint="-0.249977111117893"/>
      </top>
      <bottom/>
      <diagonal/>
    </border>
    <border>
      <left style="thin">
        <color theme="0"/>
      </left>
      <right style="thin">
        <color theme="0"/>
      </right>
      <top style="thin">
        <color theme="5" tint="-0.249977111117893"/>
      </top>
      <bottom/>
      <diagonal/>
    </border>
    <border>
      <left style="thin">
        <color theme="0"/>
      </left>
      <right style="thin">
        <color theme="5" tint="-0.249977111117893"/>
      </right>
      <top style="thin">
        <color theme="5" tint="-0.249977111117893"/>
      </top>
      <bottom/>
      <diagonal/>
    </border>
    <border>
      <left style="thin">
        <color theme="5" tint="-0.249977111117893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5" tint="-0.249977111117893"/>
      </right>
      <top style="thin">
        <color theme="0"/>
      </top>
      <bottom/>
      <diagonal/>
    </border>
    <border>
      <left style="thin">
        <color theme="5" tint="-0.249977111117893"/>
      </left>
      <right style="thin">
        <color theme="0"/>
      </right>
      <top style="thin">
        <color theme="0"/>
      </top>
      <bottom style="thin">
        <color theme="5" tint="-0.249977111117893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5" tint="-0.249977111117893"/>
      </bottom>
      <diagonal/>
    </border>
    <border>
      <left style="thin">
        <color theme="0"/>
      </left>
      <right style="thin">
        <color theme="5" tint="-0.249977111117893"/>
      </right>
      <top style="thin">
        <color theme="0"/>
      </top>
      <bottom style="thin">
        <color theme="5" tint="-0.249977111117893"/>
      </bottom>
      <diagonal/>
    </border>
    <border>
      <left/>
      <right/>
      <top style="thin">
        <color theme="0"/>
      </top>
      <bottom/>
      <diagonal/>
    </border>
    <border>
      <left style="thin">
        <color theme="5" tint="-0.249977111117893"/>
      </left>
      <right style="thin">
        <color theme="0"/>
      </right>
      <top style="thin">
        <color theme="5" tint="-0.249977111117893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5" tint="-0.249977111117893"/>
      </top>
      <bottom style="thin">
        <color theme="0"/>
      </bottom>
      <diagonal/>
    </border>
    <border>
      <left style="thin">
        <color theme="0"/>
      </left>
      <right style="thin">
        <color theme="5" tint="-0.249977111117893"/>
      </right>
      <top style="thin">
        <color theme="5" tint="-0.249977111117893"/>
      </top>
      <bottom style="thin">
        <color theme="0"/>
      </bottom>
      <diagonal/>
    </border>
    <border>
      <left style="thin">
        <color theme="5" tint="-0.249977111117893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5" tint="-0.249977111117893"/>
      </right>
      <top style="thin">
        <color theme="0"/>
      </top>
      <bottom style="thin">
        <color theme="0"/>
      </bottom>
      <diagonal/>
    </border>
    <border>
      <left style="medium">
        <color rgb="FF442F65"/>
      </left>
      <right style="medium">
        <color rgb="FF5B3F86"/>
      </right>
      <top/>
      <bottom style="medium">
        <color rgb="FF442F65"/>
      </bottom>
      <diagonal/>
    </border>
    <border>
      <left style="medium">
        <color rgb="FFCCCCCC"/>
      </left>
      <right style="medium">
        <color rgb="FF5B3F86"/>
      </right>
      <top/>
      <bottom style="medium">
        <color rgb="FF442F65"/>
      </bottom>
      <diagonal/>
    </border>
    <border>
      <left style="medium">
        <color rgb="FFCCCCCC"/>
      </left>
      <right style="medium">
        <color rgb="FF442F65"/>
      </right>
      <top/>
      <bottom style="medium">
        <color rgb="FF442F65"/>
      </bottom>
      <diagonal/>
    </border>
    <border>
      <left style="medium">
        <color rgb="FF442F65"/>
      </left>
      <right style="medium">
        <color rgb="FFF8F9FA"/>
      </right>
      <top style="medium">
        <color rgb="FFCCCCCC"/>
      </top>
      <bottom style="medium">
        <color rgb="FF442F65"/>
      </bottom>
      <diagonal/>
    </border>
    <border>
      <left style="medium">
        <color rgb="FFCCCCCC"/>
      </left>
      <right style="medium">
        <color rgb="FFF8F9FA"/>
      </right>
      <top style="medium">
        <color rgb="FFCCCCCC"/>
      </top>
      <bottom style="medium">
        <color rgb="FF442F65"/>
      </bottom>
      <diagonal/>
    </border>
  </borders>
  <cellStyleXfs count="1">
    <xf numFmtId="0" fontId="0" fillId="0" borderId="0"/>
  </cellStyleXfs>
  <cellXfs count="82">
    <xf numFmtId="0" fontId="0" fillId="0" borderId="0" xfId="0"/>
    <xf numFmtId="0" fontId="1" fillId="0" borderId="0" xfId="0" applyFont="1"/>
    <xf numFmtId="0" fontId="0" fillId="0" borderId="1" xfId="0" applyBorder="1"/>
    <xf numFmtId="0" fontId="2" fillId="2" borderId="1" xfId="0" applyFont="1" applyFill="1" applyBorder="1"/>
    <xf numFmtId="0" fontId="3" fillId="3" borderId="1" xfId="0" applyFont="1" applyFill="1" applyBorder="1"/>
    <xf numFmtId="0" fontId="3" fillId="4" borderId="1" xfId="0" applyFont="1" applyFill="1" applyBorder="1"/>
    <xf numFmtId="0" fontId="2" fillId="5" borderId="1" xfId="0" applyFont="1" applyFill="1" applyBorder="1"/>
    <xf numFmtId="0" fontId="1" fillId="0" borderId="1" xfId="0" applyFont="1" applyBorder="1"/>
    <xf numFmtId="0" fontId="0" fillId="6" borderId="1" xfId="0" applyFill="1" applyBorder="1" applyAlignment="1">
      <alignment horizontal="left" wrapText="1" indent="1"/>
    </xf>
    <xf numFmtId="0" fontId="0" fillId="0" borderId="1" xfId="0" applyBorder="1" applyAlignment="1">
      <alignment horizontal="left" wrapText="1" indent="2"/>
    </xf>
    <xf numFmtId="0" fontId="4" fillId="0" borderId="1" xfId="0" applyFont="1" applyBorder="1" applyAlignment="1">
      <alignment horizontal="left" vertical="top" wrapText="1" indent="3"/>
    </xf>
    <xf numFmtId="0" fontId="0" fillId="6" borderId="1" xfId="0" applyFill="1" applyBorder="1" applyAlignment="1">
      <alignment horizontal="left" indent="1"/>
    </xf>
    <xf numFmtId="0" fontId="0" fillId="0" borderId="1" xfId="0" applyBorder="1" applyAlignment="1">
      <alignment horizontal="left" indent="1"/>
    </xf>
    <xf numFmtId="0" fontId="3" fillId="0" borderId="1" xfId="0" applyFont="1" applyBorder="1"/>
    <xf numFmtId="0" fontId="0" fillId="4" borderId="0" xfId="0" applyFill="1"/>
    <xf numFmtId="9" fontId="0" fillId="0" borderId="1" xfId="0" applyNumberFormat="1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9" fontId="0" fillId="0" borderId="5" xfId="0" applyNumberFormat="1" applyBorder="1"/>
    <xf numFmtId="9" fontId="0" fillId="0" borderId="1" xfId="0" applyNumberFormat="1" applyBorder="1" applyAlignment="1">
      <alignment horizontal="center"/>
    </xf>
    <xf numFmtId="22" fontId="6" fillId="8" borderId="9" xfId="0" applyNumberFormat="1" applyFont="1" applyFill="1" applyBorder="1" applyAlignment="1">
      <alignment horizontal="right" vertical="center"/>
    </xf>
    <xf numFmtId="0" fontId="6" fillId="8" borderId="10" xfId="0" applyFont="1" applyFill="1" applyBorder="1" applyAlignment="1">
      <alignment vertical="center"/>
    </xf>
    <xf numFmtId="0" fontId="6" fillId="8" borderId="11" xfId="0" applyFont="1" applyFill="1" applyBorder="1" applyAlignment="1">
      <alignment vertical="center"/>
    </xf>
    <xf numFmtId="0" fontId="7" fillId="4" borderId="0" xfId="0" applyFont="1" applyFill="1"/>
    <xf numFmtId="0" fontId="0" fillId="0" borderId="15" xfId="0" applyBorder="1"/>
    <xf numFmtId="0" fontId="1" fillId="0" borderId="16" xfId="0" applyFont="1" applyBorder="1"/>
    <xf numFmtId="0" fontId="1" fillId="0" borderId="16" xfId="0" applyFont="1" applyBorder="1" applyAlignment="1">
      <alignment wrapText="1"/>
    </xf>
    <xf numFmtId="0" fontId="1" fillId="9" borderId="16" xfId="0" applyFont="1" applyFill="1" applyBorder="1" applyAlignment="1">
      <alignment wrapText="1"/>
    </xf>
    <xf numFmtId="0" fontId="1" fillId="9" borderId="16" xfId="0" applyFont="1" applyFill="1" applyBorder="1"/>
    <xf numFmtId="0" fontId="0" fillId="11" borderId="0" xfId="0" applyFill="1"/>
    <xf numFmtId="0" fontId="0" fillId="11" borderId="3" xfId="0" applyFill="1" applyBorder="1"/>
    <xf numFmtId="0" fontId="0" fillId="11" borderId="1" xfId="0" applyFill="1" applyBorder="1"/>
    <xf numFmtId="0" fontId="2" fillId="11" borderId="0" xfId="0" applyFont="1" applyFill="1"/>
    <xf numFmtId="0" fontId="1" fillId="0" borderId="4" xfId="0" applyFont="1" applyBorder="1"/>
    <xf numFmtId="0" fontId="0" fillId="0" borderId="17" xfId="0" applyBorder="1"/>
    <xf numFmtId="0" fontId="0" fillId="0" borderId="18" xfId="0" applyBorder="1"/>
    <xf numFmtId="0" fontId="0" fillId="0" borderId="21" xfId="0" applyBorder="1"/>
    <xf numFmtId="0" fontId="0" fillId="0" borderId="23" xfId="0" applyBorder="1"/>
    <xf numFmtId="0" fontId="0" fillId="0" borderId="26" xfId="0" applyBorder="1"/>
    <xf numFmtId="0" fontId="0" fillId="0" borderId="27" xfId="0" applyBorder="1"/>
    <xf numFmtId="0" fontId="0" fillId="0" borderId="30" xfId="0" applyBorder="1"/>
    <xf numFmtId="0" fontId="1" fillId="0" borderId="28" xfId="0" applyFont="1" applyBorder="1" applyAlignment="1">
      <alignment horizontal="center"/>
    </xf>
    <xf numFmtId="0" fontId="1" fillId="0" borderId="29" xfId="0" applyFont="1" applyBorder="1" applyAlignment="1">
      <alignment horizontal="center"/>
    </xf>
    <xf numFmtId="9" fontId="0" fillId="0" borderId="31" xfId="0" applyNumberFormat="1" applyBorder="1" applyAlignment="1">
      <alignment horizontal="center"/>
    </xf>
    <xf numFmtId="9" fontId="0" fillId="0" borderId="24" xfId="0" applyNumberFormat="1" applyBorder="1" applyAlignment="1">
      <alignment horizontal="center"/>
    </xf>
    <xf numFmtId="9" fontId="0" fillId="0" borderId="25" xfId="0" applyNumberFormat="1" applyBorder="1" applyAlignment="1">
      <alignment horizontal="center"/>
    </xf>
    <xf numFmtId="0" fontId="1" fillId="0" borderId="19" xfId="0" applyFont="1" applyBorder="1" applyAlignment="1">
      <alignment horizontal="center"/>
    </xf>
    <xf numFmtId="0" fontId="1" fillId="0" borderId="20" xfId="0" applyFont="1" applyBorder="1" applyAlignment="1">
      <alignment horizontal="center"/>
    </xf>
    <xf numFmtId="9" fontId="0" fillId="0" borderId="4" xfId="0" applyNumberFormat="1" applyBorder="1" applyAlignment="1">
      <alignment horizontal="center"/>
    </xf>
    <xf numFmtId="9" fontId="0" fillId="0" borderId="22" xfId="0" applyNumberFormat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25" xfId="0" applyBorder="1" applyAlignment="1">
      <alignment horizontal="center"/>
    </xf>
    <xf numFmtId="0" fontId="0" fillId="0" borderId="27" xfId="0" applyBorder="1" applyAlignment="1">
      <alignment horizontal="left"/>
    </xf>
    <xf numFmtId="0" fontId="0" fillId="0" borderId="21" xfId="0" applyBorder="1" applyAlignment="1">
      <alignment horizontal="left"/>
    </xf>
    <xf numFmtId="0" fontId="0" fillId="0" borderId="23" xfId="0" applyBorder="1" applyAlignment="1">
      <alignment horizontal="left"/>
    </xf>
    <xf numFmtId="0" fontId="3" fillId="0" borderId="1" xfId="0" applyFont="1" applyBorder="1" applyAlignment="1">
      <alignment horizontal="left" wrapText="1" indent="2"/>
    </xf>
    <xf numFmtId="0" fontId="5" fillId="10" borderId="32" xfId="0" applyFont="1" applyFill="1" applyBorder="1" applyAlignment="1">
      <alignment vertical="center" wrapText="1"/>
    </xf>
    <xf numFmtId="0" fontId="5" fillId="10" borderId="33" xfId="0" applyFont="1" applyFill="1" applyBorder="1" applyAlignment="1">
      <alignment vertical="center" wrapText="1"/>
    </xf>
    <xf numFmtId="0" fontId="5" fillId="10" borderId="34" xfId="0" applyFont="1" applyFill="1" applyBorder="1" applyAlignment="1">
      <alignment vertical="center" wrapText="1"/>
    </xf>
    <xf numFmtId="0" fontId="11" fillId="0" borderId="1" xfId="0" applyFont="1" applyBorder="1" applyAlignment="1">
      <alignment vertical="top" wrapText="1"/>
    </xf>
    <xf numFmtId="0" fontId="0" fillId="0" borderId="1" xfId="0" applyBorder="1" applyAlignment="1">
      <alignment vertical="top" wrapText="1"/>
    </xf>
    <xf numFmtId="0" fontId="12" fillId="0" borderId="2" xfId="0" applyFont="1" applyBorder="1"/>
    <xf numFmtId="0" fontId="13" fillId="0" borderId="1" xfId="0" applyFont="1" applyBorder="1"/>
    <xf numFmtId="22" fontId="6" fillId="7" borderId="6" xfId="0" applyNumberFormat="1" applyFont="1" applyFill="1" applyBorder="1" applyAlignment="1">
      <alignment horizontal="right" vertical="center" wrapText="1"/>
    </xf>
    <xf numFmtId="0" fontId="6" fillId="7" borderId="7" xfId="0" applyFont="1" applyFill="1" applyBorder="1" applyAlignment="1">
      <alignment vertical="center" wrapText="1"/>
    </xf>
    <xf numFmtId="0" fontId="6" fillId="7" borderId="8" xfId="0" applyFont="1" applyFill="1" applyBorder="1" applyAlignment="1">
      <alignment vertical="center" wrapText="1"/>
    </xf>
    <xf numFmtId="22" fontId="6" fillId="8" borderId="9" xfId="0" applyNumberFormat="1" applyFont="1" applyFill="1" applyBorder="1" applyAlignment="1">
      <alignment horizontal="right" vertical="center" wrapText="1"/>
    </xf>
    <xf numFmtId="0" fontId="6" fillId="8" borderId="10" xfId="0" applyFont="1" applyFill="1" applyBorder="1" applyAlignment="1">
      <alignment vertical="center" wrapText="1"/>
    </xf>
    <xf numFmtId="0" fontId="6" fillId="8" borderId="11" xfId="0" applyFont="1" applyFill="1" applyBorder="1" applyAlignment="1">
      <alignment vertical="center" wrapText="1"/>
    </xf>
    <xf numFmtId="22" fontId="6" fillId="7" borderId="12" xfId="0" applyNumberFormat="1" applyFont="1" applyFill="1" applyBorder="1" applyAlignment="1">
      <alignment horizontal="right" vertical="center" wrapText="1"/>
    </xf>
    <xf numFmtId="0" fontId="6" fillId="7" borderId="13" xfId="0" applyFont="1" applyFill="1" applyBorder="1" applyAlignment="1">
      <alignment vertical="center" wrapText="1"/>
    </xf>
    <xf numFmtId="0" fontId="6" fillId="7" borderId="11" xfId="0" applyFont="1" applyFill="1" applyBorder="1" applyAlignment="1">
      <alignment vertical="center" wrapText="1"/>
    </xf>
    <xf numFmtId="0" fontId="6" fillId="8" borderId="9" xfId="0" applyFont="1" applyFill="1" applyBorder="1" applyAlignment="1">
      <alignment horizontal="right" vertical="center" wrapText="1"/>
    </xf>
    <xf numFmtId="0" fontId="6" fillId="7" borderId="12" xfId="0" applyFont="1" applyFill="1" applyBorder="1" applyAlignment="1">
      <alignment horizontal="right" vertical="center" wrapText="1"/>
    </xf>
    <xf numFmtId="22" fontId="6" fillId="8" borderId="35" xfId="0" applyNumberFormat="1" applyFont="1" applyFill="1" applyBorder="1" applyAlignment="1">
      <alignment horizontal="right" vertical="center" wrapText="1"/>
    </xf>
    <xf numFmtId="0" fontId="6" fillId="8" borderId="36" xfId="0" applyFont="1" applyFill="1" applyBorder="1" applyAlignment="1">
      <alignment vertical="center" wrapText="1"/>
    </xf>
    <xf numFmtId="0" fontId="6" fillId="8" borderId="14" xfId="0" applyFont="1" applyFill="1" applyBorder="1" applyAlignment="1">
      <alignment vertical="center" wrapText="1"/>
    </xf>
    <xf numFmtId="0" fontId="15" fillId="0" borderId="1" xfId="0" applyFont="1" applyBorder="1" applyAlignment="1">
      <alignment horizontal="left" inden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3750364</xdr:colOff>
      <xdr:row>23</xdr:row>
      <xdr:rowOff>30434</xdr:rowOff>
    </xdr:from>
    <xdr:to>
      <xdr:col>1</xdr:col>
      <xdr:colOff>4439477</xdr:colOff>
      <xdr:row>23</xdr:row>
      <xdr:rowOff>179924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FABFD240-313D-D458-C66A-FB38161E07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82886" y="4297634"/>
          <a:ext cx="689113" cy="149490"/>
        </a:xfrm>
        <a:prstGeom prst="rect">
          <a:avLst/>
        </a:prstGeom>
      </xdr:spPr>
    </xdr:pic>
    <xdr:clientData/>
  </xdr:twoCellAnchor>
  <xdr:twoCellAnchor editAs="oneCell">
    <xdr:from>
      <xdr:col>1</xdr:col>
      <xdr:colOff>1895061</xdr:colOff>
      <xdr:row>16</xdr:row>
      <xdr:rowOff>19879</xdr:rowOff>
    </xdr:from>
    <xdr:to>
      <xdr:col>1</xdr:col>
      <xdr:colOff>3472069</xdr:colOff>
      <xdr:row>17</xdr:row>
      <xdr:rowOff>23728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43367130-57BE-1DAF-3A27-1E569270C7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027583" y="2988366"/>
          <a:ext cx="1577008" cy="189379"/>
        </a:xfrm>
        <a:prstGeom prst="rect">
          <a:avLst/>
        </a:prstGeom>
      </xdr:spPr>
    </xdr:pic>
    <xdr:clientData/>
  </xdr:twoCellAnchor>
  <xdr:twoCellAnchor>
    <xdr:from>
      <xdr:col>1</xdr:col>
      <xdr:colOff>5718041</xdr:colOff>
      <xdr:row>44</xdr:row>
      <xdr:rowOff>51353</xdr:rowOff>
    </xdr:from>
    <xdr:to>
      <xdr:col>1</xdr:col>
      <xdr:colOff>9018231</xdr:colOff>
      <xdr:row>54</xdr:row>
      <xdr:rowOff>48987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CC37E446-BFEE-B4B2-0FE5-0388393DCC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5847581" y="8280953"/>
          <a:ext cx="3300190" cy="182643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919FBA-A2CB-44CD-B80B-D201410FA785}">
  <dimension ref="B2:B46"/>
  <sheetViews>
    <sheetView tabSelected="1" topLeftCell="A25" zoomScaleNormal="100" workbookViewId="0">
      <selection activeCell="B44" sqref="B44"/>
    </sheetView>
  </sheetViews>
  <sheetFormatPr defaultRowHeight="14.4" outlineLevelRow="2" x14ac:dyDescent="0.3"/>
  <cols>
    <col min="1" max="1" width="1.88671875" style="2" customWidth="1"/>
    <col min="2" max="2" width="132" style="2" customWidth="1"/>
    <col min="3" max="16384" width="8.88671875" style="2"/>
  </cols>
  <sheetData>
    <row r="2" spans="2:2" x14ac:dyDescent="0.3">
      <c r="B2" s="2" t="s">
        <v>72</v>
      </c>
    </row>
    <row r="3" spans="2:2" x14ac:dyDescent="0.3">
      <c r="B3" s="2" t="s">
        <v>73</v>
      </c>
    </row>
    <row r="5" spans="2:2" x14ac:dyDescent="0.3">
      <c r="B5" s="3" t="s">
        <v>4</v>
      </c>
    </row>
    <row r="6" spans="2:2" outlineLevel="1" x14ac:dyDescent="0.3"/>
    <row r="7" spans="2:2" outlineLevel="1" x14ac:dyDescent="0.3">
      <c r="B7" s="2" t="s">
        <v>7</v>
      </c>
    </row>
    <row r="8" spans="2:2" outlineLevel="1" x14ac:dyDescent="0.3">
      <c r="B8" s="4" t="s">
        <v>30</v>
      </c>
    </row>
    <row r="9" spans="2:2" outlineLevel="1" x14ac:dyDescent="0.3">
      <c r="B9" s="5" t="s">
        <v>8</v>
      </c>
    </row>
    <row r="11" spans="2:2" x14ac:dyDescent="0.3">
      <c r="B11" s="3" t="s">
        <v>5</v>
      </c>
    </row>
    <row r="13" spans="2:2" outlineLevel="1" x14ac:dyDescent="0.3">
      <c r="B13" s="6" t="s">
        <v>29</v>
      </c>
    </row>
    <row r="14" spans="2:2" outlineLevel="2" x14ac:dyDescent="0.3">
      <c r="B14" s="7"/>
    </row>
    <row r="15" spans="2:2" outlineLevel="2" x14ac:dyDescent="0.3">
      <c r="B15" s="7" t="s">
        <v>39</v>
      </c>
    </row>
    <row r="16" spans="2:2" outlineLevel="2" x14ac:dyDescent="0.3">
      <c r="B16" s="8" t="s">
        <v>44</v>
      </c>
    </row>
    <row r="17" spans="2:2" outlineLevel="2" x14ac:dyDescent="0.3">
      <c r="B17" s="59" t="s">
        <v>40</v>
      </c>
    </row>
    <row r="18" spans="2:2" outlineLevel="2" x14ac:dyDescent="0.3">
      <c r="B18" s="59" t="s">
        <v>62</v>
      </c>
    </row>
    <row r="19" spans="2:2" outlineLevel="2" x14ac:dyDescent="0.3">
      <c r="B19" s="59" t="s">
        <v>41</v>
      </c>
    </row>
    <row r="20" spans="2:2" outlineLevel="2" x14ac:dyDescent="0.3">
      <c r="B20" s="59" t="s">
        <v>42</v>
      </c>
    </row>
    <row r="21" spans="2:2" outlineLevel="2" x14ac:dyDescent="0.3">
      <c r="B21" s="59" t="s">
        <v>43</v>
      </c>
    </row>
    <row r="22" spans="2:2" outlineLevel="2" x14ac:dyDescent="0.3">
      <c r="B22" s="10"/>
    </row>
    <row r="23" spans="2:2" outlineLevel="2" x14ac:dyDescent="0.3">
      <c r="B23" s="8" t="s">
        <v>45</v>
      </c>
    </row>
    <row r="24" spans="2:2" outlineLevel="2" x14ac:dyDescent="0.3">
      <c r="B24" s="59" t="s">
        <v>46</v>
      </c>
    </row>
    <row r="25" spans="2:2" outlineLevel="2" x14ac:dyDescent="0.3">
      <c r="B25" s="59" t="s">
        <v>54</v>
      </c>
    </row>
    <row r="26" spans="2:2" outlineLevel="2" x14ac:dyDescent="0.3">
      <c r="B26" s="9"/>
    </row>
    <row r="27" spans="2:2" outlineLevel="1" x14ac:dyDescent="0.3">
      <c r="B27" s="12"/>
    </row>
    <row r="28" spans="2:2" outlineLevel="1" x14ac:dyDescent="0.3">
      <c r="B28" s="6" t="s">
        <v>60</v>
      </c>
    </row>
    <row r="29" spans="2:2" outlineLevel="2" x14ac:dyDescent="0.3">
      <c r="B29" s="13"/>
    </row>
    <row r="30" spans="2:2" outlineLevel="2" x14ac:dyDescent="0.3">
      <c r="B30" s="11" t="s">
        <v>64</v>
      </c>
    </row>
    <row r="31" spans="2:2" outlineLevel="2" x14ac:dyDescent="0.3">
      <c r="B31" s="59" t="s">
        <v>61</v>
      </c>
    </row>
    <row r="32" spans="2:2" outlineLevel="2" x14ac:dyDescent="0.3">
      <c r="B32" s="59" t="s">
        <v>63</v>
      </c>
    </row>
    <row r="33" spans="2:2" outlineLevel="2" x14ac:dyDescent="0.3">
      <c r="B33" s="59" t="s">
        <v>65</v>
      </c>
    </row>
    <row r="34" spans="2:2" outlineLevel="1" x14ac:dyDescent="0.3"/>
    <row r="35" spans="2:2" outlineLevel="1" x14ac:dyDescent="0.3">
      <c r="B35" s="6" t="s">
        <v>6</v>
      </c>
    </row>
    <row r="36" spans="2:2" outlineLevel="2" x14ac:dyDescent="0.3"/>
    <row r="37" spans="2:2" outlineLevel="2" x14ac:dyDescent="0.3">
      <c r="B37" s="7" t="s">
        <v>66</v>
      </c>
    </row>
    <row r="38" spans="2:2" outlineLevel="2" x14ac:dyDescent="0.3">
      <c r="B38" s="11" t="s">
        <v>67</v>
      </c>
    </row>
    <row r="39" spans="2:2" outlineLevel="2" x14ac:dyDescent="0.3">
      <c r="B39" s="11" t="s">
        <v>68</v>
      </c>
    </row>
    <row r="40" spans="2:2" outlineLevel="2" x14ac:dyDescent="0.3">
      <c r="B40" s="11" t="s">
        <v>69</v>
      </c>
    </row>
    <row r="41" spans="2:2" outlineLevel="1" x14ac:dyDescent="0.3"/>
    <row r="42" spans="2:2" x14ac:dyDescent="0.3">
      <c r="B42" s="3" t="s">
        <v>28</v>
      </c>
    </row>
    <row r="44" spans="2:2" ht="28.8" outlineLevel="1" x14ac:dyDescent="0.3">
      <c r="B44" s="8" t="s">
        <v>74</v>
      </c>
    </row>
    <row r="45" spans="2:2" outlineLevel="1" x14ac:dyDescent="0.3">
      <c r="B45" s="81" t="s">
        <v>70</v>
      </c>
    </row>
    <row r="46" spans="2:2" outlineLevel="1" x14ac:dyDescent="0.3">
      <c r="B46" s="13" t="s">
        <v>71</v>
      </c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A2E608-F84F-4F4F-8907-2519D27CC0B7}">
  <sheetPr>
    <tabColor theme="4" tint="0.39997558519241921"/>
  </sheetPr>
  <dimension ref="A1:K51"/>
  <sheetViews>
    <sheetView workbookViewId="0">
      <selection activeCell="D10" sqref="D10"/>
    </sheetView>
  </sheetViews>
  <sheetFormatPr defaultRowHeight="14.4" x14ac:dyDescent="0.3"/>
  <cols>
    <col min="1" max="1" width="12.88671875" bestFit="1" customWidth="1"/>
    <col min="2" max="2" width="10.33203125" bestFit="1" customWidth="1"/>
    <col min="3" max="3" width="12.21875" bestFit="1" customWidth="1"/>
    <col min="4" max="4" width="24.21875" customWidth="1"/>
    <col min="5" max="5" width="13.109375" bestFit="1" customWidth="1"/>
    <col min="6" max="6" width="20.88671875" bestFit="1" customWidth="1"/>
    <col min="7" max="7" width="21.109375" bestFit="1" customWidth="1"/>
    <col min="8" max="8" width="30.5546875" bestFit="1" customWidth="1"/>
    <col min="9" max="9" width="24.44140625" bestFit="1" customWidth="1"/>
    <col min="10" max="10" width="22.33203125" bestFit="1" customWidth="1"/>
    <col min="11" max="11" width="18.88671875" bestFit="1" customWidth="1"/>
  </cols>
  <sheetData>
    <row r="1" spans="1:11" s="2" customFormat="1" ht="27.6" customHeight="1" x14ac:dyDescent="0.3">
      <c r="D1" s="63" t="s">
        <v>47</v>
      </c>
      <c r="E1" s="64" t="s">
        <v>13</v>
      </c>
    </row>
    <row r="2" spans="1:11" ht="53.4" thickBot="1" x14ac:dyDescent="0.35">
      <c r="A2" s="60" t="s">
        <v>0</v>
      </c>
      <c r="B2" s="61" t="s">
        <v>11</v>
      </c>
      <c r="C2" s="61" t="s">
        <v>2</v>
      </c>
      <c r="D2" s="61" t="s">
        <v>3</v>
      </c>
      <c r="E2" s="61" t="s">
        <v>12</v>
      </c>
      <c r="F2" s="61" t="s">
        <v>27</v>
      </c>
      <c r="G2" s="61" t="s">
        <v>26</v>
      </c>
      <c r="H2" s="61" t="s">
        <v>22</v>
      </c>
      <c r="I2" s="61" t="s">
        <v>23</v>
      </c>
      <c r="J2" s="61" t="s">
        <v>24</v>
      </c>
      <c r="K2" s="62" t="s">
        <v>25</v>
      </c>
    </row>
    <row r="3" spans="1:11" ht="15" thickBot="1" x14ac:dyDescent="0.35">
      <c r="A3" s="67"/>
      <c r="B3" s="68"/>
      <c r="C3" s="68"/>
      <c r="D3" s="68"/>
      <c r="E3" s="68"/>
      <c r="F3" s="68"/>
      <c r="G3" s="68"/>
      <c r="H3" s="68"/>
      <c r="I3" s="68"/>
      <c r="J3" s="68"/>
      <c r="K3" s="69"/>
    </row>
    <row r="4" spans="1:11" ht="15" thickBot="1" x14ac:dyDescent="0.35">
      <c r="A4" s="70"/>
      <c r="B4" s="71"/>
      <c r="C4" s="71"/>
      <c r="D4" s="71"/>
      <c r="E4" s="71"/>
      <c r="F4" s="71"/>
      <c r="G4" s="71"/>
      <c r="H4" s="71"/>
      <c r="I4" s="71"/>
      <c r="J4" s="71"/>
      <c r="K4" s="72"/>
    </row>
    <row r="5" spans="1:11" ht="15" thickBot="1" x14ac:dyDescent="0.35">
      <c r="A5" s="73"/>
      <c r="B5" s="74"/>
      <c r="C5" s="74"/>
      <c r="D5" s="74"/>
      <c r="E5" s="74"/>
      <c r="F5" s="74"/>
      <c r="G5" s="74"/>
      <c r="H5" s="74"/>
      <c r="I5" s="74"/>
      <c r="J5" s="74"/>
      <c r="K5" s="75"/>
    </row>
    <row r="6" spans="1:11" ht="15" thickBot="1" x14ac:dyDescent="0.35">
      <c r="A6" s="70"/>
      <c r="B6" s="71"/>
      <c r="C6" s="71"/>
      <c r="D6" s="71"/>
      <c r="E6" s="71"/>
      <c r="F6" s="71"/>
      <c r="G6" s="71"/>
      <c r="H6" s="71"/>
      <c r="I6" s="71"/>
      <c r="J6" s="71"/>
      <c r="K6" s="72"/>
    </row>
    <row r="7" spans="1:11" ht="15" thickBot="1" x14ac:dyDescent="0.35">
      <c r="A7" s="73"/>
      <c r="B7" s="74"/>
      <c r="C7" s="74"/>
      <c r="D7" s="74"/>
      <c r="E7" s="74"/>
      <c r="F7" s="74"/>
      <c r="G7" s="74"/>
      <c r="H7" s="74"/>
      <c r="I7" s="74"/>
      <c r="J7" s="74"/>
      <c r="K7" s="75"/>
    </row>
    <row r="8" spans="1:11" ht="15" thickBot="1" x14ac:dyDescent="0.35">
      <c r="A8" s="76"/>
      <c r="B8" s="71"/>
      <c r="C8" s="71"/>
      <c r="D8" s="71"/>
      <c r="E8" s="71"/>
      <c r="F8" s="71"/>
      <c r="G8" s="71"/>
      <c r="H8" s="71"/>
      <c r="I8" s="71"/>
      <c r="J8" s="71"/>
      <c r="K8" s="72"/>
    </row>
    <row r="9" spans="1:11" ht="15" thickBot="1" x14ac:dyDescent="0.35">
      <c r="A9" s="77"/>
      <c r="B9" s="74"/>
      <c r="C9" s="74"/>
      <c r="D9" s="74"/>
      <c r="E9" s="74"/>
      <c r="F9" s="74"/>
      <c r="G9" s="74"/>
      <c r="H9" s="74"/>
      <c r="I9" s="74"/>
      <c r="J9" s="74"/>
      <c r="K9" s="75"/>
    </row>
    <row r="10" spans="1:11" ht="15" thickBot="1" x14ac:dyDescent="0.35">
      <c r="A10" s="76"/>
      <c r="B10" s="71"/>
      <c r="C10" s="71"/>
      <c r="D10" s="71"/>
      <c r="E10" s="71"/>
      <c r="F10" s="71"/>
      <c r="G10" s="71"/>
      <c r="H10" s="71"/>
      <c r="I10" s="71"/>
      <c r="J10" s="71"/>
      <c r="K10" s="72"/>
    </row>
    <row r="11" spans="1:11" ht="15" thickBot="1" x14ac:dyDescent="0.35">
      <c r="A11" s="77"/>
      <c r="B11" s="74"/>
      <c r="C11" s="74"/>
      <c r="D11" s="74"/>
      <c r="E11" s="74"/>
      <c r="F11" s="74"/>
      <c r="G11" s="74"/>
      <c r="H11" s="74"/>
      <c r="I11" s="74"/>
      <c r="J11" s="74"/>
      <c r="K11" s="75"/>
    </row>
    <row r="12" spans="1:11" ht="15" thickBot="1" x14ac:dyDescent="0.35">
      <c r="A12" s="76"/>
      <c r="B12" s="71"/>
      <c r="C12" s="71"/>
      <c r="D12" s="71"/>
      <c r="E12" s="71"/>
      <c r="F12" s="71"/>
      <c r="G12" s="71"/>
      <c r="H12" s="71"/>
      <c r="I12" s="71"/>
      <c r="J12" s="71"/>
      <c r="K12" s="72"/>
    </row>
    <row r="13" spans="1:11" ht="15" thickBot="1" x14ac:dyDescent="0.35">
      <c r="A13" s="77"/>
      <c r="B13" s="74"/>
      <c r="C13" s="74"/>
      <c r="D13" s="74"/>
      <c r="E13" s="74"/>
      <c r="F13" s="74"/>
      <c r="G13" s="74"/>
      <c r="H13" s="74"/>
      <c r="I13" s="74"/>
      <c r="J13" s="74"/>
      <c r="K13" s="75"/>
    </row>
    <row r="14" spans="1:11" ht="15" thickBot="1" x14ac:dyDescent="0.35">
      <c r="A14" s="76"/>
      <c r="B14" s="71"/>
      <c r="C14" s="71"/>
      <c r="D14" s="71"/>
      <c r="E14" s="71"/>
      <c r="F14" s="71"/>
      <c r="G14" s="71"/>
      <c r="H14" s="71"/>
      <c r="I14" s="71"/>
      <c r="J14" s="71"/>
      <c r="K14" s="72"/>
    </row>
    <row r="15" spans="1:11" ht="15" thickBot="1" x14ac:dyDescent="0.35">
      <c r="A15" s="77"/>
      <c r="B15" s="74"/>
      <c r="C15" s="74"/>
      <c r="D15" s="74"/>
      <c r="E15" s="74"/>
      <c r="F15" s="74"/>
      <c r="G15" s="74"/>
      <c r="H15" s="74"/>
      <c r="I15" s="74"/>
      <c r="J15" s="74"/>
      <c r="K15" s="75"/>
    </row>
    <row r="16" spans="1:11" ht="15" thickBot="1" x14ac:dyDescent="0.35">
      <c r="A16" s="76"/>
      <c r="B16" s="71"/>
      <c r="C16" s="71"/>
      <c r="D16" s="71"/>
      <c r="E16" s="71"/>
      <c r="F16" s="71"/>
      <c r="G16" s="71"/>
      <c r="H16" s="71"/>
      <c r="I16" s="71"/>
      <c r="J16" s="71"/>
      <c r="K16" s="72"/>
    </row>
    <row r="17" spans="1:11" ht="15" thickBot="1" x14ac:dyDescent="0.35">
      <c r="A17" s="73"/>
      <c r="B17" s="74"/>
      <c r="C17" s="74"/>
      <c r="D17" s="74"/>
      <c r="E17" s="74"/>
      <c r="F17" s="74"/>
      <c r="G17" s="74"/>
      <c r="H17" s="74"/>
      <c r="I17" s="74"/>
      <c r="J17" s="74"/>
      <c r="K17" s="75"/>
    </row>
    <row r="18" spans="1:11" ht="15" thickBot="1" x14ac:dyDescent="0.35">
      <c r="A18" s="78"/>
      <c r="B18" s="79"/>
      <c r="C18" s="79"/>
      <c r="D18" s="79"/>
      <c r="E18" s="79"/>
      <c r="F18" s="79"/>
      <c r="G18" s="79"/>
      <c r="H18" s="79"/>
      <c r="I18" s="79"/>
      <c r="J18" s="79"/>
      <c r="K18" s="80"/>
    </row>
    <row r="19" spans="1:11" ht="15" thickBot="1" x14ac:dyDescent="0.35">
      <c r="A19" s="22"/>
      <c r="B19" s="23"/>
      <c r="C19" s="23"/>
      <c r="D19" s="23"/>
      <c r="E19" s="23"/>
      <c r="F19" s="23"/>
      <c r="G19" s="23"/>
      <c r="H19" s="23"/>
      <c r="I19" s="23"/>
      <c r="J19" s="23"/>
      <c r="K19" s="24"/>
    </row>
    <row r="20" spans="1:11" ht="15" thickBot="1" x14ac:dyDescent="0.35">
      <c r="A20" s="22"/>
      <c r="B20" s="23"/>
      <c r="C20" s="23"/>
      <c r="D20" s="23"/>
      <c r="E20" s="23"/>
      <c r="F20" s="23"/>
      <c r="G20" s="23"/>
      <c r="H20" s="23"/>
      <c r="I20" s="23"/>
      <c r="J20" s="23"/>
      <c r="K20" s="24"/>
    </row>
    <row r="21" spans="1:11" ht="15" thickBot="1" x14ac:dyDescent="0.35">
      <c r="A21" s="22"/>
      <c r="B21" s="23"/>
      <c r="C21" s="23"/>
      <c r="D21" s="23"/>
      <c r="E21" s="23"/>
      <c r="F21" s="23"/>
      <c r="G21" s="23"/>
      <c r="H21" s="23"/>
      <c r="I21" s="23"/>
      <c r="J21" s="23"/>
      <c r="K21" s="24"/>
    </row>
    <row r="22" spans="1:11" ht="15" thickBot="1" x14ac:dyDescent="0.35">
      <c r="A22" s="22"/>
      <c r="B22" s="23"/>
      <c r="C22" s="23"/>
      <c r="D22" s="23"/>
      <c r="E22" s="23"/>
      <c r="F22" s="23"/>
      <c r="G22" s="23"/>
      <c r="H22" s="23"/>
      <c r="I22" s="23"/>
      <c r="J22" s="23"/>
      <c r="K22" s="24"/>
    </row>
    <row r="23" spans="1:11" ht="15" thickBot="1" x14ac:dyDescent="0.35">
      <c r="A23" s="22"/>
      <c r="B23" s="23"/>
      <c r="C23" s="23"/>
      <c r="D23" s="23"/>
      <c r="E23" s="23"/>
      <c r="F23" s="23"/>
      <c r="G23" s="23"/>
      <c r="H23" s="23"/>
      <c r="I23" s="23"/>
      <c r="J23" s="23"/>
      <c r="K23" s="24"/>
    </row>
    <row r="24" spans="1:11" ht="15" thickBot="1" x14ac:dyDescent="0.35">
      <c r="A24" s="22"/>
      <c r="B24" s="23"/>
      <c r="C24" s="23"/>
      <c r="D24" s="23"/>
      <c r="E24" s="23"/>
      <c r="F24" s="23"/>
      <c r="G24" s="23"/>
      <c r="H24" s="23"/>
      <c r="I24" s="23"/>
      <c r="J24" s="23"/>
      <c r="K24" s="24"/>
    </row>
    <row r="25" spans="1:11" ht="15" thickBot="1" x14ac:dyDescent="0.35">
      <c r="A25" s="22"/>
      <c r="B25" s="23"/>
      <c r="C25" s="23"/>
      <c r="D25" s="23"/>
      <c r="E25" s="23"/>
      <c r="F25" s="23"/>
      <c r="G25" s="23"/>
      <c r="H25" s="23"/>
      <c r="I25" s="23"/>
      <c r="J25" s="23"/>
      <c r="K25" s="24"/>
    </row>
    <row r="26" spans="1:11" ht="15" thickBot="1" x14ac:dyDescent="0.35">
      <c r="A26" s="22"/>
      <c r="B26" s="23"/>
      <c r="C26" s="23"/>
      <c r="D26" s="23"/>
      <c r="E26" s="23"/>
      <c r="F26" s="23"/>
      <c r="G26" s="23"/>
      <c r="H26" s="23"/>
      <c r="I26" s="23"/>
      <c r="J26" s="23"/>
      <c r="K26" s="24"/>
    </row>
    <row r="27" spans="1:11" ht="15" thickBot="1" x14ac:dyDescent="0.35">
      <c r="A27" s="22"/>
      <c r="B27" s="23"/>
      <c r="C27" s="23"/>
      <c r="D27" s="23"/>
      <c r="E27" s="23"/>
      <c r="F27" s="23"/>
      <c r="G27" s="23"/>
      <c r="H27" s="23"/>
      <c r="I27" s="23"/>
      <c r="J27" s="23"/>
      <c r="K27" s="24"/>
    </row>
    <row r="28" spans="1:11" ht="15" thickBot="1" x14ac:dyDescent="0.35">
      <c r="A28" s="22"/>
      <c r="B28" s="23"/>
      <c r="C28" s="23"/>
      <c r="D28" s="23"/>
      <c r="E28" s="23"/>
      <c r="F28" s="23"/>
      <c r="G28" s="23"/>
      <c r="H28" s="23"/>
      <c r="I28" s="23"/>
      <c r="J28" s="23"/>
      <c r="K28" s="24"/>
    </row>
    <row r="29" spans="1:11" ht="15" thickBot="1" x14ac:dyDescent="0.35">
      <c r="A29" s="22"/>
      <c r="B29" s="23"/>
      <c r="C29" s="23"/>
      <c r="D29" s="23"/>
      <c r="E29" s="23"/>
      <c r="F29" s="23"/>
      <c r="G29" s="23"/>
      <c r="H29" s="23"/>
      <c r="I29" s="23"/>
      <c r="J29" s="23"/>
      <c r="K29" s="24"/>
    </row>
    <row r="30" spans="1:11" ht="15" thickBot="1" x14ac:dyDescent="0.35">
      <c r="A30" s="22"/>
      <c r="B30" s="23"/>
      <c r="C30" s="23"/>
      <c r="D30" s="23"/>
      <c r="E30" s="23"/>
      <c r="F30" s="23"/>
      <c r="G30" s="23"/>
      <c r="H30" s="23"/>
      <c r="I30" s="23"/>
      <c r="J30" s="23"/>
      <c r="K30" s="24"/>
    </row>
    <row r="31" spans="1:11" ht="15" thickBot="1" x14ac:dyDescent="0.35">
      <c r="A31" s="22"/>
      <c r="B31" s="23"/>
      <c r="C31" s="23"/>
      <c r="D31" s="23"/>
      <c r="E31" s="23"/>
      <c r="F31" s="23"/>
      <c r="G31" s="23"/>
      <c r="H31" s="23"/>
      <c r="I31" s="23"/>
      <c r="J31" s="23"/>
      <c r="K31" s="24"/>
    </row>
    <row r="32" spans="1:11" ht="15" thickBot="1" x14ac:dyDescent="0.35">
      <c r="A32" s="22"/>
      <c r="B32" s="23"/>
      <c r="C32" s="23"/>
      <c r="D32" s="23"/>
      <c r="E32" s="23"/>
      <c r="F32" s="23"/>
      <c r="G32" s="23"/>
      <c r="H32" s="23"/>
      <c r="I32" s="23"/>
      <c r="J32" s="23"/>
      <c r="K32" s="24"/>
    </row>
    <row r="33" spans="1:11" ht="15" thickBot="1" x14ac:dyDescent="0.35">
      <c r="A33" s="22"/>
      <c r="B33" s="23"/>
      <c r="C33" s="23"/>
      <c r="D33" s="23"/>
      <c r="E33" s="23"/>
      <c r="F33" s="23"/>
      <c r="G33" s="23"/>
      <c r="H33" s="23"/>
      <c r="I33" s="23"/>
      <c r="J33" s="23"/>
      <c r="K33" s="24"/>
    </row>
    <row r="34" spans="1:11" ht="15" thickBot="1" x14ac:dyDescent="0.35">
      <c r="A34" s="22"/>
      <c r="B34" s="23"/>
      <c r="C34" s="23"/>
      <c r="D34" s="23"/>
      <c r="E34" s="23"/>
      <c r="F34" s="23"/>
      <c r="G34" s="23"/>
      <c r="H34" s="23"/>
      <c r="I34" s="23"/>
      <c r="J34" s="23"/>
      <c r="K34" s="24"/>
    </row>
    <row r="35" spans="1:11" ht="15" thickBot="1" x14ac:dyDescent="0.35">
      <c r="A35" s="22"/>
      <c r="B35" s="23"/>
      <c r="C35" s="23"/>
      <c r="D35" s="23"/>
      <c r="E35" s="23"/>
      <c r="F35" s="23"/>
      <c r="G35" s="23"/>
      <c r="H35" s="23"/>
      <c r="I35" s="23"/>
      <c r="J35" s="23"/>
      <c r="K35" s="24"/>
    </row>
    <row r="36" spans="1:11" ht="15" thickBot="1" x14ac:dyDescent="0.35">
      <c r="A36" s="22"/>
      <c r="B36" s="23"/>
      <c r="C36" s="23"/>
      <c r="D36" s="23"/>
      <c r="E36" s="23"/>
      <c r="F36" s="23"/>
      <c r="G36" s="23"/>
      <c r="H36" s="23"/>
      <c r="I36" s="23"/>
      <c r="J36" s="23"/>
      <c r="K36" s="24"/>
    </row>
    <row r="37" spans="1:11" ht="15" thickBot="1" x14ac:dyDescent="0.35">
      <c r="A37" s="22"/>
      <c r="B37" s="23"/>
      <c r="C37" s="23"/>
      <c r="D37" s="23"/>
      <c r="E37" s="23"/>
      <c r="F37" s="23"/>
      <c r="G37" s="23"/>
      <c r="H37" s="23"/>
      <c r="I37" s="23"/>
      <c r="J37" s="23"/>
      <c r="K37" s="24"/>
    </row>
    <row r="38" spans="1:11" ht="15" thickBot="1" x14ac:dyDescent="0.35">
      <c r="A38" s="22"/>
      <c r="B38" s="23"/>
      <c r="C38" s="23"/>
      <c r="D38" s="23"/>
      <c r="E38" s="23"/>
      <c r="F38" s="23"/>
      <c r="G38" s="23"/>
      <c r="H38" s="23"/>
      <c r="I38" s="23"/>
      <c r="J38" s="23"/>
      <c r="K38" s="24"/>
    </row>
    <row r="39" spans="1:11" ht="15" thickBot="1" x14ac:dyDescent="0.35">
      <c r="A39" s="22"/>
      <c r="B39" s="23"/>
      <c r="C39" s="23"/>
      <c r="D39" s="23"/>
      <c r="E39" s="23"/>
      <c r="F39" s="23"/>
      <c r="G39" s="23"/>
      <c r="H39" s="23"/>
      <c r="I39" s="23"/>
      <c r="J39" s="23"/>
      <c r="K39" s="24"/>
    </row>
    <row r="40" spans="1:11" ht="15" thickBot="1" x14ac:dyDescent="0.35">
      <c r="A40" s="22"/>
      <c r="B40" s="23"/>
      <c r="C40" s="23"/>
      <c r="D40" s="23"/>
      <c r="E40" s="23"/>
      <c r="F40" s="23"/>
      <c r="G40" s="23"/>
      <c r="H40" s="23"/>
      <c r="I40" s="23"/>
      <c r="J40" s="23"/>
      <c r="K40" s="24"/>
    </row>
    <row r="41" spans="1:11" ht="15" thickBot="1" x14ac:dyDescent="0.35">
      <c r="A41" s="22"/>
      <c r="B41" s="23"/>
      <c r="C41" s="23"/>
      <c r="D41" s="23"/>
      <c r="E41" s="23"/>
      <c r="F41" s="23"/>
      <c r="G41" s="23"/>
      <c r="H41" s="23"/>
      <c r="I41" s="23"/>
      <c r="J41" s="23"/>
      <c r="K41" s="24"/>
    </row>
    <row r="42" spans="1:11" ht="15" thickBot="1" x14ac:dyDescent="0.35">
      <c r="A42" s="22"/>
      <c r="B42" s="23"/>
      <c r="C42" s="23"/>
      <c r="D42" s="23"/>
      <c r="E42" s="23"/>
      <c r="F42" s="23"/>
      <c r="G42" s="23"/>
      <c r="H42" s="23"/>
      <c r="I42" s="23"/>
      <c r="J42" s="23"/>
      <c r="K42" s="24"/>
    </row>
    <row r="43" spans="1:11" ht="15" thickBot="1" x14ac:dyDescent="0.35">
      <c r="A43" s="22"/>
      <c r="B43" s="23"/>
      <c r="C43" s="23"/>
      <c r="D43" s="23"/>
      <c r="E43" s="23"/>
      <c r="F43" s="23"/>
      <c r="G43" s="23"/>
      <c r="H43" s="23"/>
      <c r="I43" s="23"/>
      <c r="J43" s="23"/>
      <c r="K43" s="24"/>
    </row>
    <row r="44" spans="1:11" ht="15" thickBot="1" x14ac:dyDescent="0.35">
      <c r="A44" s="22"/>
      <c r="B44" s="23"/>
      <c r="C44" s="23"/>
      <c r="D44" s="23"/>
      <c r="E44" s="23"/>
      <c r="F44" s="23"/>
      <c r="G44" s="23"/>
      <c r="H44" s="23"/>
      <c r="I44" s="23"/>
      <c r="J44" s="23"/>
      <c r="K44" s="24"/>
    </row>
    <row r="45" spans="1:11" ht="15" thickBot="1" x14ac:dyDescent="0.35">
      <c r="A45" s="22"/>
      <c r="B45" s="23"/>
      <c r="C45" s="23"/>
      <c r="D45" s="23"/>
      <c r="E45" s="23"/>
      <c r="F45" s="23"/>
      <c r="G45" s="23"/>
      <c r="H45" s="23"/>
      <c r="I45" s="23"/>
      <c r="J45" s="23"/>
      <c r="K45" s="24"/>
    </row>
    <row r="46" spans="1:11" ht="15" thickBot="1" x14ac:dyDescent="0.35">
      <c r="A46" s="22"/>
      <c r="B46" s="23"/>
      <c r="C46" s="23"/>
      <c r="D46" s="23"/>
      <c r="E46" s="23"/>
      <c r="F46" s="23"/>
      <c r="G46" s="23"/>
      <c r="H46" s="23"/>
      <c r="I46" s="23"/>
      <c r="J46" s="23"/>
      <c r="K46" s="24"/>
    </row>
    <row r="47" spans="1:11" ht="15" thickBot="1" x14ac:dyDescent="0.35">
      <c r="A47" s="22"/>
      <c r="B47" s="23"/>
      <c r="C47" s="23"/>
      <c r="D47" s="23"/>
      <c r="E47" s="23"/>
      <c r="F47" s="23"/>
      <c r="G47" s="23"/>
      <c r="H47" s="23"/>
      <c r="I47" s="23"/>
      <c r="J47" s="23"/>
      <c r="K47" s="24"/>
    </row>
    <row r="48" spans="1:11" ht="15" thickBot="1" x14ac:dyDescent="0.35">
      <c r="A48" s="22"/>
      <c r="B48" s="23"/>
      <c r="C48" s="23"/>
      <c r="D48" s="23"/>
      <c r="E48" s="23"/>
      <c r="F48" s="23"/>
      <c r="G48" s="23"/>
      <c r="H48" s="23"/>
      <c r="I48" s="23"/>
      <c r="J48" s="23"/>
      <c r="K48" s="24"/>
    </row>
    <row r="49" spans="1:11" ht="15" thickBot="1" x14ac:dyDescent="0.35">
      <c r="A49" s="22"/>
      <c r="B49" s="23"/>
      <c r="C49" s="23"/>
      <c r="D49" s="23"/>
      <c r="E49" s="23"/>
      <c r="F49" s="23"/>
      <c r="G49" s="23"/>
      <c r="H49" s="23"/>
      <c r="I49" s="23"/>
      <c r="J49" s="23"/>
      <c r="K49" s="24"/>
    </row>
    <row r="50" spans="1:11" ht="15" thickBot="1" x14ac:dyDescent="0.35">
      <c r="A50" s="22"/>
      <c r="B50" s="23"/>
      <c r="C50" s="23"/>
      <c r="D50" s="23"/>
      <c r="E50" s="23"/>
      <c r="F50" s="23"/>
      <c r="G50" s="23"/>
      <c r="H50" s="23"/>
      <c r="I50" s="23"/>
      <c r="J50" s="23"/>
      <c r="K50" s="24"/>
    </row>
    <row r="51" spans="1:11" ht="15" thickBot="1" x14ac:dyDescent="0.35">
      <c r="A51" s="22"/>
      <c r="B51" s="23"/>
      <c r="C51" s="23"/>
      <c r="D51" s="23"/>
      <c r="E51" s="23"/>
      <c r="F51" s="23"/>
      <c r="G51" s="23"/>
      <c r="H51" s="23"/>
      <c r="I51" s="23"/>
      <c r="J51" s="23"/>
      <c r="K51" s="24"/>
    </row>
  </sheetData>
  <autoFilter ref="A2:K9" xr:uid="{C313B174-FBE9-440A-AC07-2F9B27EA393C}"/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E30470-CA48-4837-A25A-8F5B9D585F10}">
  <sheetPr>
    <tabColor theme="5" tint="0.39997558519241921"/>
  </sheetPr>
  <dimension ref="A1:M25"/>
  <sheetViews>
    <sheetView workbookViewId="0">
      <selection activeCell="B2" sqref="B2"/>
    </sheetView>
  </sheetViews>
  <sheetFormatPr defaultRowHeight="14.4" x14ac:dyDescent="0.3"/>
  <cols>
    <col min="1" max="1" width="2.77734375" style="2" customWidth="1"/>
    <col min="2" max="2" width="20.88671875" style="2" bestFit="1" customWidth="1"/>
    <col min="3" max="3" width="16.33203125" style="2" bestFit="1" customWidth="1"/>
    <col min="4" max="4" width="16" style="2" bestFit="1" customWidth="1"/>
    <col min="5" max="5" width="16.33203125" style="2" bestFit="1" customWidth="1"/>
    <col min="6" max="6" width="16.77734375" style="2" bestFit="1" customWidth="1"/>
    <col min="7" max="7" width="23.88671875" style="2" customWidth="1"/>
    <col min="8" max="8" width="13.5546875" style="2" customWidth="1"/>
    <col min="9" max="16384" width="8.88671875" style="2"/>
  </cols>
  <sheetData>
    <row r="1" spans="1:13" x14ac:dyDescent="0.3"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</row>
    <row r="2" spans="1:13" x14ac:dyDescent="0.3">
      <c r="A2" s="16"/>
      <c r="B2" s="34" t="s">
        <v>33</v>
      </c>
      <c r="C2" s="31"/>
      <c r="D2" s="31"/>
      <c r="E2" s="31"/>
      <c r="F2" s="31"/>
      <c r="G2" s="31"/>
      <c r="H2" s="31"/>
      <c r="I2" s="31"/>
      <c r="J2" s="31"/>
      <c r="K2" s="31"/>
      <c r="L2" s="31"/>
      <c r="M2" s="17"/>
    </row>
    <row r="3" spans="1:13" x14ac:dyDescent="0.3"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</row>
    <row r="4" spans="1:13" x14ac:dyDescent="0.3">
      <c r="B4" s="35" t="s">
        <v>34</v>
      </c>
      <c r="C4" s="18"/>
      <c r="D4" s="18"/>
      <c r="E4" s="18"/>
      <c r="F4" s="35" t="s">
        <v>36</v>
      </c>
      <c r="G4" s="18"/>
      <c r="H4" s="18"/>
      <c r="I4" s="18"/>
      <c r="J4" s="18"/>
      <c r="K4" s="18"/>
      <c r="L4" s="18"/>
    </row>
    <row r="5" spans="1:13" x14ac:dyDescent="0.3">
      <c r="A5" s="16"/>
      <c r="B5" s="37"/>
      <c r="C5" s="48" t="s">
        <v>35</v>
      </c>
      <c r="D5" s="49" t="s">
        <v>10</v>
      </c>
      <c r="E5" s="40"/>
      <c r="F5" s="41"/>
      <c r="G5" s="43" t="s">
        <v>35</v>
      </c>
      <c r="H5" s="44" t="s">
        <v>10</v>
      </c>
      <c r="I5" s="36"/>
      <c r="J5" s="18"/>
      <c r="K5" s="18"/>
      <c r="L5" s="18"/>
    </row>
    <row r="6" spans="1:13" x14ac:dyDescent="0.3">
      <c r="A6" s="16"/>
      <c r="B6" s="38">
        <f>B14</f>
        <v>0</v>
      </c>
      <c r="C6" s="50" t="str">
        <f>D14</f>
        <v/>
      </c>
      <c r="D6" s="51" t="str">
        <f>F14</f>
        <v/>
      </c>
      <c r="E6" s="40"/>
      <c r="F6" s="42">
        <f>B22</f>
        <v>0</v>
      </c>
      <c r="G6" s="21" t="str">
        <f t="shared" ref="G6:G9" si="0">D22</f>
        <v/>
      </c>
      <c r="H6" s="45" t="str">
        <f t="shared" ref="H6:H9" si="1">F22</f>
        <v/>
      </c>
      <c r="I6" s="36"/>
      <c r="J6" s="18"/>
      <c r="K6" s="18"/>
      <c r="L6" s="18"/>
    </row>
    <row r="7" spans="1:13" x14ac:dyDescent="0.3">
      <c r="A7" s="16"/>
      <c r="B7" s="38">
        <f>B15</f>
        <v>0</v>
      </c>
      <c r="C7" s="50" t="str">
        <f>D15</f>
        <v/>
      </c>
      <c r="D7" s="51" t="str">
        <f>F15</f>
        <v/>
      </c>
      <c r="E7" s="40"/>
      <c r="F7" s="42">
        <f>B23</f>
        <v>0</v>
      </c>
      <c r="G7" s="21" t="str">
        <f t="shared" si="0"/>
        <v/>
      </c>
      <c r="H7" s="45" t="str">
        <f t="shared" si="1"/>
        <v/>
      </c>
      <c r="I7" s="36"/>
      <c r="J7" s="18"/>
      <c r="K7" s="18"/>
      <c r="L7" s="18"/>
    </row>
    <row r="8" spans="1:13" x14ac:dyDescent="0.3">
      <c r="A8" s="16"/>
      <c r="B8" s="38">
        <f>B16</f>
        <v>0</v>
      </c>
      <c r="C8" s="50" t="str">
        <f>D16</f>
        <v/>
      </c>
      <c r="D8" s="51" t="str">
        <f>F16</f>
        <v/>
      </c>
      <c r="E8" s="40"/>
      <c r="F8" s="42">
        <f>B24</f>
        <v>0</v>
      </c>
      <c r="G8" s="21" t="str">
        <f t="shared" si="0"/>
        <v/>
      </c>
      <c r="H8" s="45" t="str">
        <f t="shared" si="1"/>
        <v/>
      </c>
      <c r="I8" s="36"/>
      <c r="J8" s="18"/>
      <c r="K8" s="18"/>
      <c r="L8" s="18"/>
    </row>
    <row r="9" spans="1:13" x14ac:dyDescent="0.3">
      <c r="A9" s="18"/>
      <c r="B9" s="39">
        <f>B17</f>
        <v>0</v>
      </c>
      <c r="C9" s="46" t="str">
        <f>D17</f>
        <v/>
      </c>
      <c r="D9" s="47" t="str">
        <f>F17</f>
        <v/>
      </c>
      <c r="E9" s="40"/>
      <c r="F9" s="39">
        <f>B25</f>
        <v>0</v>
      </c>
      <c r="G9" s="46" t="str">
        <f t="shared" si="0"/>
        <v/>
      </c>
      <c r="H9" s="47" t="str">
        <f t="shared" si="1"/>
        <v/>
      </c>
      <c r="I9" s="36"/>
      <c r="J9" s="18"/>
      <c r="K9" s="18"/>
      <c r="L9" s="18"/>
    </row>
    <row r="10" spans="1:13" x14ac:dyDescent="0.3">
      <c r="A10" s="18"/>
      <c r="B10" s="18"/>
      <c r="C10" s="18"/>
      <c r="D10" s="18"/>
      <c r="E10" s="18"/>
      <c r="F10" s="26"/>
      <c r="G10" s="26"/>
      <c r="H10" s="26"/>
      <c r="I10" s="18"/>
      <c r="J10" s="18"/>
      <c r="K10" s="18"/>
      <c r="L10" s="18"/>
    </row>
    <row r="11" spans="1:13" x14ac:dyDescent="0.3">
      <c r="A11" s="16"/>
      <c r="B11" s="25" t="s">
        <v>9</v>
      </c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7"/>
    </row>
    <row r="12" spans="1:13" x14ac:dyDescent="0.3">
      <c r="B12" s="19"/>
      <c r="C12" s="19"/>
      <c r="D12" s="19"/>
      <c r="E12" s="19"/>
      <c r="F12" s="19"/>
      <c r="G12" s="19"/>
      <c r="H12" s="19"/>
      <c r="I12" s="19"/>
      <c r="J12" s="19"/>
      <c r="K12" s="19"/>
      <c r="L12" s="19"/>
    </row>
    <row r="13" spans="1:13" s="7" customFormat="1" ht="29.4" thickBot="1" x14ac:dyDescent="0.35">
      <c r="B13" s="27"/>
      <c r="C13" s="28" t="s">
        <v>17</v>
      </c>
      <c r="D13" s="27" t="s">
        <v>19</v>
      </c>
      <c r="E13" s="29" t="s">
        <v>18</v>
      </c>
      <c r="F13" s="30" t="s">
        <v>20</v>
      </c>
    </row>
    <row r="14" spans="1:13" ht="15" thickTop="1" x14ac:dyDescent="0.3">
      <c r="B14" s="19" cm="1">
        <f t="array" ref="B14">_xlfn.UNIQUE('RAW DATA - Replies'!$F$3:$F$51)</f>
        <v>0</v>
      </c>
      <c r="C14" s="19" cm="1">
        <f t="array" ref="C14">IF(B14="","",SUM(IFERROR(IF(FIND($B14,'RAW DATA - Replies'!$F$3:$F$51,1)&gt;=1,1,0),0)))</f>
        <v>0</v>
      </c>
      <c r="D14" s="15" t="str">
        <f>IFERROR(C14/COUNTA('RAW DATA - Replies'!$F$3:$F$51),"")</f>
        <v/>
      </c>
      <c r="E14" s="19" cm="1">
        <f t="array" ref="E14">IF(B14="","",SUM(IFERROR(IF('RAW DATA - Replies'!$E$3:$E$51='RAW DATA - Replies'!$E$1,IF(FIND($B14,'RAW DATA - Replies'!$F$3:$F$51,1)&gt;=1,1,0),0),0)))</f>
        <v>0</v>
      </c>
      <c r="F14" s="20" t="str">
        <f>IFERROR(E14/COUNTIF('RAW DATA - Replies'!$E$3:$E$51,'RAW DATA - Replies'!$E$1),"")</f>
        <v/>
      </c>
    </row>
    <row r="15" spans="1:13" x14ac:dyDescent="0.3">
      <c r="C15" s="19" t="str" cm="1">
        <f t="array" ref="C15">IF(B15="","",SUM(IFERROR(IF(FIND($B15,'RAW DATA - Replies'!$F$3:$F$51,1)&gt;=1,1,0),0)))</f>
        <v/>
      </c>
      <c r="D15" s="15" t="str">
        <f>IFERROR(C15/COUNTA('RAW DATA - Replies'!$F$3:$F$51),"")</f>
        <v/>
      </c>
      <c r="E15" s="19" t="str" cm="1">
        <f t="array" ref="E15">IF(B15="","",SUM(IFERROR(IF('RAW DATA - Replies'!$E$3:$E$51='RAW DATA - Replies'!$E$1,IF(FIND($B15,'RAW DATA - Replies'!$F$3:$F$51,1)&gt;=1,1,0),0),0)))</f>
        <v/>
      </c>
      <c r="F15" s="20" t="str">
        <f>IFERROR(E15/COUNTIF('RAW DATA - Replies'!$E$3:$E$51,'RAW DATA - Replies'!$E$1),"")</f>
        <v/>
      </c>
    </row>
    <row r="16" spans="1:13" x14ac:dyDescent="0.3">
      <c r="C16" s="19" t="str" cm="1">
        <f t="array" ref="C16">IF(B16="","",SUM(IFERROR(IF(FIND($B16,'RAW DATA - Replies'!$F$3:$F$51,1)&gt;=1,1,0),0)))</f>
        <v/>
      </c>
      <c r="D16" s="15" t="str">
        <f>IFERROR(C16/COUNTA('RAW DATA - Replies'!$F$3:$F$51),"")</f>
        <v/>
      </c>
      <c r="E16" s="19" t="str" cm="1">
        <f t="array" ref="E16">IF(B16="","",SUM(IFERROR(IF('RAW DATA - Replies'!$E$3:$E$51='RAW DATA - Replies'!$E$1,IF(FIND($B16,'RAW DATA - Replies'!$F$3:$F$51,1)&gt;=1,1,0),0),0)))</f>
        <v/>
      </c>
      <c r="F16" s="20" t="str">
        <f>IFERROR(E16/COUNTIF('RAW DATA - Replies'!$E$3:$E$51,'RAW DATA - Replies'!$E$1),"")</f>
        <v/>
      </c>
    </row>
    <row r="17" spans="1:13" x14ac:dyDescent="0.3">
      <c r="C17" s="19" t="str" cm="1">
        <f t="array" ref="C17">IF(OR(B17="",B17=0),"",SUM(IFERROR(IF(FIND($B17,'RAW DATA - Replies'!$F$3:$F$51,1)&gt;=1,1,0),0)))</f>
        <v/>
      </c>
      <c r="D17" s="15" t="str">
        <f>IFERROR(C17/COUNTA('RAW DATA - Replies'!$F$3:$F$51),"")</f>
        <v/>
      </c>
      <c r="E17" s="19" t="str" cm="1">
        <f t="array" ref="E17">IF(OR(B17="",B17=0),"",SUM(IFERROR(IF('RAW DATA - Replies'!$E$3:$E$51='RAW DATA - Replies'!$E$1,IF(FIND($B17,'RAW DATA - Replies'!$F$3:$F$51,1)&gt;=1,1,0),0),0)))</f>
        <v/>
      </c>
      <c r="F17" s="20" t="str">
        <f>IFERROR(E17/COUNTIF('RAW DATA - Replies'!$E$3:$E$51,'RAW DATA - Replies'!$E$1),"")</f>
        <v/>
      </c>
    </row>
    <row r="19" spans="1:13" x14ac:dyDescent="0.3">
      <c r="A19" s="16"/>
      <c r="B19" s="25" t="s">
        <v>21</v>
      </c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7"/>
    </row>
    <row r="21" spans="1:13" s="7" customFormat="1" ht="29.4" thickBot="1" x14ac:dyDescent="0.35">
      <c r="B21" s="27"/>
      <c r="C21" s="28" t="s">
        <v>17</v>
      </c>
      <c r="D21" s="27" t="s">
        <v>19</v>
      </c>
      <c r="E21" s="29" t="s">
        <v>18</v>
      </c>
      <c r="F21" s="30" t="s">
        <v>20</v>
      </c>
    </row>
    <row r="22" spans="1:13" ht="15" thickTop="1" x14ac:dyDescent="0.3">
      <c r="B22" s="19" cm="1">
        <f t="array" ref="B22">_xlfn.UNIQUE('RAW DATA - Replies'!$G$3:$G$51)</f>
        <v>0</v>
      </c>
      <c r="C22" s="19" cm="1">
        <f t="array" ref="C22">IF(B22="","",SUM(IFERROR(IF(FIND($B22,'RAW DATA - Replies'!$G$3:$G$51,1)&gt;=1,1,0),0)))</f>
        <v>0</v>
      </c>
      <c r="D22" s="20" t="str">
        <f>IFERROR(C22/COUNTA('RAW DATA - Replies'!$G$3:$G$51),"")</f>
        <v/>
      </c>
      <c r="E22" s="19" cm="1">
        <f t="array" ref="E22">IF(B22="","",SUM(IFERROR(IF('RAW DATA - Replies'!$E$3:$E$51='RAW DATA - Replies'!$E$1,IF(FIND($B22,'RAW DATA - Replies'!$G$3:$G$51,1)&gt;=1,1,0),0),0)))</f>
        <v>0</v>
      </c>
      <c r="F22" s="20" t="str">
        <f>IFERROR(E22/COUNTIF('RAW DATA - Replies'!$E$3:$E$51,'RAW DATA - Replies'!$E$1),"")</f>
        <v/>
      </c>
    </row>
    <row r="23" spans="1:13" x14ac:dyDescent="0.3">
      <c r="C23" s="19" t="str" cm="1">
        <f t="array" ref="C23">IF(B23="","",SUM(IFERROR(IF(FIND($B23,'RAW DATA - Replies'!$G$3:$G$51,1)&gt;=1,1,0),0)))</f>
        <v/>
      </c>
      <c r="D23" s="20" t="str">
        <f>IFERROR(C23/COUNTA('RAW DATA - Replies'!$G$3:$G$51),"")</f>
        <v/>
      </c>
      <c r="E23" s="19" t="str" cm="1">
        <f t="array" ref="E23">IF(B23="","",SUM(IFERROR(IF('RAW DATA - Replies'!$E$3:$E$51='RAW DATA - Replies'!$E$1,IF(FIND($B23,'RAW DATA - Replies'!$G$3:$G$51,1)&gt;=1,1,0),0),0)))</f>
        <v/>
      </c>
      <c r="F23" s="20" t="str">
        <f>IFERROR(E23/COUNTIF('RAW DATA - Replies'!$E$3:$E$51,'RAW DATA - Replies'!$E$1),"")</f>
        <v/>
      </c>
    </row>
    <row r="24" spans="1:13" x14ac:dyDescent="0.3">
      <c r="C24" s="19" t="str" cm="1">
        <f t="array" ref="C24">IF(B24="","",SUM(IFERROR(IF(FIND($B24,'RAW DATA - Replies'!$G$3:$G$51,1)&gt;=1,1,0),0)))</f>
        <v/>
      </c>
      <c r="D24" s="20" t="str">
        <f>IFERROR(C24/COUNTA('RAW DATA - Replies'!$G$3:$G$51),"")</f>
        <v/>
      </c>
      <c r="E24" s="19" t="str" cm="1">
        <f t="array" ref="E24">IF(B24="","",SUM(IFERROR(IF('RAW DATA - Replies'!$E$3:$E$51='RAW DATA - Replies'!$E$1,IF(FIND($B24,'RAW DATA - Replies'!$G$3:$G$51,1)&gt;=1,1,0),0),0)))</f>
        <v/>
      </c>
      <c r="F24" s="20" t="str">
        <f>IFERROR(E24/COUNTIF('RAW DATA - Replies'!$E$3:$E$51,'RAW DATA - Replies'!$E$1),"")</f>
        <v/>
      </c>
    </row>
    <row r="25" spans="1:13" x14ac:dyDescent="0.3">
      <c r="C25" s="19" t="str" cm="1">
        <f t="array" ref="C25">IF(OR(B25="",B25=0),"",SUM(IFERROR(IF(FIND($B25,'RAW DATA - Replies'!$G$3:$G$51,1)&gt;=1,1,0),0)))</f>
        <v/>
      </c>
      <c r="D25" s="20" t="str">
        <f>IFERROR(C25/COUNTA('RAW DATA - Replies'!$G$3:$G$51),"")</f>
        <v/>
      </c>
      <c r="E25" s="19" t="str" cm="1">
        <f t="array" ref="E25">IF(OR(B25="",B25=0),"",SUM(IFERROR(IF('RAW DATA - Replies'!$E$3:$E$51='RAW DATA - Replies'!$E$1,IF(FIND($B25,'RAW DATA - Replies'!$G$3:$G$51,1)&gt;=1,1,0),0),0)))</f>
        <v/>
      </c>
      <c r="F25" s="20" t="str">
        <f>IFERROR(E25/COUNTIF('RAW DATA - Replies'!$E$3:$E$51,'RAW DATA - Replies'!$E$1),"")</f>
        <v/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638157-01E4-4475-940E-C626897FA418}">
  <sheetPr>
    <tabColor theme="5" tint="0.39997558519241921"/>
  </sheetPr>
  <dimension ref="A1:L53"/>
  <sheetViews>
    <sheetView workbookViewId="0">
      <selection activeCell="F32" sqref="F32"/>
    </sheetView>
  </sheetViews>
  <sheetFormatPr defaultRowHeight="14.4" x14ac:dyDescent="0.3"/>
  <cols>
    <col min="1" max="1" width="2.77734375" style="2" customWidth="1"/>
    <col min="2" max="2" width="39" style="2" bestFit="1" customWidth="1"/>
    <col min="3" max="3" width="19.21875" style="2" customWidth="1"/>
    <col min="4" max="4" width="18.21875" style="2" bestFit="1" customWidth="1"/>
    <col min="5" max="5" width="18.33203125" style="2" customWidth="1"/>
    <col min="6" max="6" width="16.77734375" style="2" bestFit="1" customWidth="1"/>
    <col min="7" max="16384" width="8.88671875" style="2"/>
  </cols>
  <sheetData>
    <row r="1" spans="1:12" x14ac:dyDescent="0.3">
      <c r="B1" s="18"/>
      <c r="C1" s="18"/>
      <c r="D1" s="18"/>
      <c r="E1" s="18"/>
      <c r="F1" s="18"/>
      <c r="G1" s="18"/>
      <c r="H1" s="18"/>
      <c r="I1" s="18"/>
    </row>
    <row r="2" spans="1:12" x14ac:dyDescent="0.3">
      <c r="A2" s="16"/>
      <c r="B2" s="34" t="s">
        <v>33</v>
      </c>
      <c r="C2" s="31"/>
      <c r="D2" s="31"/>
      <c r="E2" s="31"/>
      <c r="F2" s="31"/>
      <c r="G2" s="31"/>
      <c r="H2" s="31"/>
      <c r="I2" s="31"/>
      <c r="J2" s="32"/>
      <c r="K2" s="33"/>
      <c r="L2" s="33"/>
    </row>
    <row r="3" spans="1:12" x14ac:dyDescent="0.3">
      <c r="B3" s="18"/>
      <c r="C3" s="18"/>
      <c r="D3" s="18"/>
      <c r="E3" s="18"/>
      <c r="F3" s="18"/>
      <c r="G3" s="18"/>
      <c r="H3" s="18"/>
      <c r="I3" s="18"/>
    </row>
    <row r="4" spans="1:12" x14ac:dyDescent="0.3">
      <c r="B4" s="18" t="s">
        <v>37</v>
      </c>
      <c r="C4" s="18"/>
      <c r="D4" s="18"/>
      <c r="E4" s="18"/>
      <c r="F4" s="18"/>
      <c r="G4" s="18"/>
      <c r="H4" s="18"/>
      <c r="I4" s="18"/>
    </row>
    <row r="5" spans="1:12" x14ac:dyDescent="0.3">
      <c r="A5" s="16"/>
      <c r="B5" s="56"/>
      <c r="C5" s="48" t="s">
        <v>14</v>
      </c>
      <c r="D5" s="49" t="s">
        <v>38</v>
      </c>
      <c r="E5" s="36"/>
      <c r="F5" s="18"/>
      <c r="G5" s="18"/>
      <c r="H5" s="18"/>
      <c r="I5" s="18"/>
    </row>
    <row r="6" spans="1:12" x14ac:dyDescent="0.3">
      <c r="A6" s="65">
        <v>1</v>
      </c>
      <c r="B6" s="57" t="str">
        <f t="shared" ref="B6:B27" si="0">IFERROR(INDEX($B$32:$G$53,MATCH($A6,$G$32:$G$53,0),1),"")</f>
        <v/>
      </c>
      <c r="C6" s="52" t="str">
        <f t="shared" ref="C6:C27" si="1">IFERROR(INDEX($B$32:$G$53,MATCH($A6,$G$32:$G$53,0),2),"")</f>
        <v/>
      </c>
      <c r="D6" s="53" t="str">
        <f t="shared" ref="D6:D27" si="2">IFERROR(INDEX($B$32:$G$53,MATCH($A6,$G$32:$G$53,0),4),"")</f>
        <v/>
      </c>
      <c r="E6" s="17"/>
      <c r="G6" s="18"/>
      <c r="H6" s="18"/>
      <c r="I6" s="18"/>
    </row>
    <row r="7" spans="1:12" x14ac:dyDescent="0.3">
      <c r="A7" s="65">
        <f>A6+1</f>
        <v>2</v>
      </c>
      <c r="B7" s="57" t="str">
        <f t="shared" si="0"/>
        <v/>
      </c>
      <c r="C7" s="52" t="str">
        <f t="shared" si="1"/>
        <v/>
      </c>
      <c r="D7" s="53" t="str">
        <f t="shared" si="2"/>
        <v/>
      </c>
      <c r="E7" s="17"/>
      <c r="G7" s="18"/>
      <c r="H7" s="18"/>
      <c r="I7" s="18"/>
    </row>
    <row r="8" spans="1:12" x14ac:dyDescent="0.3">
      <c r="A8" s="65">
        <f t="shared" ref="A8:A27" si="3">A7+1</f>
        <v>3</v>
      </c>
      <c r="B8" s="57" t="str">
        <f t="shared" si="0"/>
        <v/>
      </c>
      <c r="C8" s="52" t="str">
        <f t="shared" si="1"/>
        <v/>
      </c>
      <c r="D8" s="53" t="str">
        <f t="shared" si="2"/>
        <v/>
      </c>
      <c r="E8" s="17"/>
      <c r="G8" s="18"/>
      <c r="H8" s="18"/>
      <c r="I8" s="18"/>
    </row>
    <row r="9" spans="1:12" x14ac:dyDescent="0.3">
      <c r="A9" s="65">
        <f t="shared" si="3"/>
        <v>4</v>
      </c>
      <c r="B9" s="57" t="str">
        <f t="shared" si="0"/>
        <v/>
      </c>
      <c r="C9" s="52" t="str">
        <f t="shared" si="1"/>
        <v/>
      </c>
      <c r="D9" s="53" t="str">
        <f t="shared" si="2"/>
        <v/>
      </c>
      <c r="E9" s="17"/>
      <c r="G9" s="18"/>
      <c r="H9" s="18"/>
      <c r="I9" s="18"/>
    </row>
    <row r="10" spans="1:12" x14ac:dyDescent="0.3">
      <c r="A10" s="65">
        <f t="shared" si="3"/>
        <v>5</v>
      </c>
      <c r="B10" s="57" t="str">
        <f t="shared" si="0"/>
        <v/>
      </c>
      <c r="C10" s="52" t="str">
        <f t="shared" si="1"/>
        <v/>
      </c>
      <c r="D10" s="53" t="str">
        <f t="shared" si="2"/>
        <v/>
      </c>
      <c r="E10" s="17"/>
      <c r="G10" s="18"/>
      <c r="H10" s="18"/>
      <c r="I10" s="18"/>
    </row>
    <row r="11" spans="1:12" x14ac:dyDescent="0.3">
      <c r="A11" s="65">
        <f t="shared" si="3"/>
        <v>6</v>
      </c>
      <c r="B11" s="57" t="str">
        <f t="shared" si="0"/>
        <v/>
      </c>
      <c r="C11" s="52" t="str">
        <f t="shared" si="1"/>
        <v/>
      </c>
      <c r="D11" s="53" t="str">
        <f t="shared" si="2"/>
        <v/>
      </c>
      <c r="E11" s="17"/>
      <c r="G11" s="18"/>
      <c r="H11" s="18"/>
      <c r="I11" s="18"/>
    </row>
    <row r="12" spans="1:12" x14ac:dyDescent="0.3">
      <c r="A12" s="65">
        <f t="shared" si="3"/>
        <v>7</v>
      </c>
      <c r="B12" s="57" t="str">
        <f t="shared" si="0"/>
        <v/>
      </c>
      <c r="C12" s="52" t="str">
        <f t="shared" si="1"/>
        <v/>
      </c>
      <c r="D12" s="53" t="str">
        <f t="shared" si="2"/>
        <v/>
      </c>
      <c r="E12" s="17"/>
      <c r="G12" s="18"/>
      <c r="H12" s="18"/>
      <c r="I12" s="18"/>
    </row>
    <row r="13" spans="1:12" x14ac:dyDescent="0.3">
      <c r="A13" s="65">
        <f t="shared" si="3"/>
        <v>8</v>
      </c>
      <c r="B13" s="57" t="str">
        <f t="shared" si="0"/>
        <v/>
      </c>
      <c r="C13" s="52" t="str">
        <f t="shared" si="1"/>
        <v/>
      </c>
      <c r="D13" s="53" t="str">
        <f t="shared" si="2"/>
        <v/>
      </c>
      <c r="E13" s="17"/>
      <c r="F13" s="18"/>
      <c r="G13" s="18"/>
      <c r="H13" s="18"/>
      <c r="I13" s="18"/>
    </row>
    <row r="14" spans="1:12" x14ac:dyDescent="0.3">
      <c r="A14" s="65">
        <f t="shared" si="3"/>
        <v>9</v>
      </c>
      <c r="B14" s="57" t="str">
        <f t="shared" si="0"/>
        <v/>
      </c>
      <c r="C14" s="52" t="str">
        <f t="shared" si="1"/>
        <v/>
      </c>
      <c r="D14" s="53" t="str">
        <f t="shared" si="2"/>
        <v/>
      </c>
      <c r="E14" s="17"/>
      <c r="F14" s="18"/>
      <c r="G14" s="18"/>
      <c r="H14" s="18"/>
      <c r="I14" s="18"/>
    </row>
    <row r="15" spans="1:12" x14ac:dyDescent="0.3">
      <c r="A15" s="65">
        <f t="shared" si="3"/>
        <v>10</v>
      </c>
      <c r="B15" s="57" t="str">
        <f t="shared" si="0"/>
        <v/>
      </c>
      <c r="C15" s="52" t="str">
        <f t="shared" si="1"/>
        <v/>
      </c>
      <c r="D15" s="53" t="str">
        <f t="shared" si="2"/>
        <v/>
      </c>
      <c r="E15" s="17"/>
      <c r="F15" s="18"/>
      <c r="G15" s="18"/>
      <c r="H15" s="18"/>
      <c r="I15" s="18"/>
    </row>
    <row r="16" spans="1:12" x14ac:dyDescent="0.3">
      <c r="A16" s="65">
        <f t="shared" si="3"/>
        <v>11</v>
      </c>
      <c r="B16" s="57" t="str">
        <f t="shared" si="0"/>
        <v/>
      </c>
      <c r="C16" s="52" t="str">
        <f t="shared" si="1"/>
        <v/>
      </c>
      <c r="D16" s="53" t="str">
        <f t="shared" si="2"/>
        <v/>
      </c>
      <c r="E16" s="17"/>
      <c r="F16" s="18"/>
      <c r="G16" s="18"/>
      <c r="H16" s="18"/>
      <c r="I16" s="18"/>
    </row>
    <row r="17" spans="1:10" x14ac:dyDescent="0.3">
      <c r="A17" s="65">
        <f t="shared" si="3"/>
        <v>12</v>
      </c>
      <c r="B17" s="57" t="str">
        <f t="shared" si="0"/>
        <v/>
      </c>
      <c r="C17" s="52" t="str">
        <f t="shared" si="1"/>
        <v/>
      </c>
      <c r="D17" s="53" t="str">
        <f t="shared" si="2"/>
        <v/>
      </c>
      <c r="E17" s="17"/>
      <c r="F17" s="18"/>
      <c r="G17" s="18"/>
      <c r="H17" s="18"/>
      <c r="I17" s="18"/>
    </row>
    <row r="18" spans="1:10" x14ac:dyDescent="0.3">
      <c r="A18" s="65">
        <f t="shared" si="3"/>
        <v>13</v>
      </c>
      <c r="B18" s="57" t="str">
        <f t="shared" si="0"/>
        <v/>
      </c>
      <c r="C18" s="52" t="str">
        <f t="shared" si="1"/>
        <v/>
      </c>
      <c r="D18" s="53" t="str">
        <f t="shared" si="2"/>
        <v/>
      </c>
      <c r="E18" s="17"/>
      <c r="F18" s="18"/>
      <c r="G18" s="18"/>
      <c r="H18" s="18"/>
      <c r="I18" s="18"/>
    </row>
    <row r="19" spans="1:10" x14ac:dyDescent="0.3">
      <c r="A19" s="65">
        <f t="shared" si="3"/>
        <v>14</v>
      </c>
      <c r="B19" s="57" t="str">
        <f t="shared" si="0"/>
        <v/>
      </c>
      <c r="C19" s="52" t="str">
        <f t="shared" si="1"/>
        <v/>
      </c>
      <c r="D19" s="53" t="str">
        <f t="shared" si="2"/>
        <v/>
      </c>
      <c r="E19" s="17"/>
      <c r="F19" s="18"/>
      <c r="G19" s="18"/>
      <c r="H19" s="18"/>
      <c r="I19" s="18"/>
    </row>
    <row r="20" spans="1:10" x14ac:dyDescent="0.3">
      <c r="A20" s="65">
        <f t="shared" si="3"/>
        <v>15</v>
      </c>
      <c r="B20" s="57" t="str">
        <f t="shared" si="0"/>
        <v/>
      </c>
      <c r="C20" s="52" t="str">
        <f t="shared" si="1"/>
        <v/>
      </c>
      <c r="D20" s="53" t="str">
        <f t="shared" si="2"/>
        <v/>
      </c>
      <c r="E20" s="17"/>
      <c r="F20" s="18"/>
      <c r="G20" s="18"/>
      <c r="H20" s="18"/>
      <c r="I20" s="18"/>
    </row>
    <row r="21" spans="1:10" x14ac:dyDescent="0.3">
      <c r="A21" s="65">
        <f t="shared" si="3"/>
        <v>16</v>
      </c>
      <c r="B21" s="57" t="str">
        <f t="shared" si="0"/>
        <v/>
      </c>
      <c r="C21" s="52" t="str">
        <f t="shared" si="1"/>
        <v/>
      </c>
      <c r="D21" s="53" t="str">
        <f t="shared" si="2"/>
        <v/>
      </c>
      <c r="E21" s="17"/>
      <c r="F21" s="18"/>
      <c r="G21" s="18"/>
      <c r="H21" s="18"/>
      <c r="I21" s="18"/>
    </row>
    <row r="22" spans="1:10" x14ac:dyDescent="0.3">
      <c r="A22" s="65">
        <f t="shared" si="3"/>
        <v>17</v>
      </c>
      <c r="B22" s="57" t="str">
        <f t="shared" si="0"/>
        <v/>
      </c>
      <c r="C22" s="52" t="str">
        <f t="shared" si="1"/>
        <v/>
      </c>
      <c r="D22" s="53" t="str">
        <f t="shared" si="2"/>
        <v/>
      </c>
      <c r="E22" s="17"/>
      <c r="F22" s="18"/>
      <c r="G22" s="18"/>
      <c r="H22" s="18"/>
      <c r="I22" s="18"/>
    </row>
    <row r="23" spans="1:10" x14ac:dyDescent="0.3">
      <c r="A23" s="65">
        <f t="shared" si="3"/>
        <v>18</v>
      </c>
      <c r="B23" s="57" t="str">
        <f t="shared" si="0"/>
        <v/>
      </c>
      <c r="C23" s="52" t="str">
        <f t="shared" si="1"/>
        <v/>
      </c>
      <c r="D23" s="53" t="str">
        <f t="shared" si="2"/>
        <v/>
      </c>
      <c r="E23" s="17"/>
      <c r="F23" s="18"/>
      <c r="G23" s="18"/>
      <c r="H23" s="18"/>
      <c r="I23" s="18"/>
    </row>
    <row r="24" spans="1:10" x14ac:dyDescent="0.3">
      <c r="A24" s="65">
        <f t="shared" si="3"/>
        <v>19</v>
      </c>
      <c r="B24" s="57" t="str">
        <f t="shared" si="0"/>
        <v/>
      </c>
      <c r="C24" s="52" t="str">
        <f t="shared" si="1"/>
        <v/>
      </c>
      <c r="D24" s="53" t="str">
        <f t="shared" si="2"/>
        <v/>
      </c>
      <c r="E24" s="17"/>
      <c r="F24" s="18"/>
      <c r="G24" s="18"/>
      <c r="H24" s="18"/>
      <c r="I24" s="18"/>
    </row>
    <row r="25" spans="1:10" x14ac:dyDescent="0.3">
      <c r="A25" s="65">
        <f t="shared" si="3"/>
        <v>20</v>
      </c>
      <c r="B25" s="57" t="str">
        <f t="shared" si="0"/>
        <v/>
      </c>
      <c r="C25" s="52" t="str">
        <f t="shared" si="1"/>
        <v/>
      </c>
      <c r="D25" s="53" t="str">
        <f t="shared" si="2"/>
        <v/>
      </c>
      <c r="E25" s="17"/>
      <c r="F25" s="18"/>
      <c r="G25" s="18"/>
      <c r="H25" s="18"/>
      <c r="I25" s="18"/>
    </row>
    <row r="26" spans="1:10" x14ac:dyDescent="0.3">
      <c r="A26" s="65">
        <f t="shared" si="3"/>
        <v>21</v>
      </c>
      <c r="B26" s="57" t="str">
        <f t="shared" si="0"/>
        <v/>
      </c>
      <c r="C26" s="52" t="str">
        <f t="shared" si="1"/>
        <v/>
      </c>
      <c r="D26" s="53" t="str">
        <f t="shared" si="2"/>
        <v/>
      </c>
      <c r="E26" s="17"/>
      <c r="F26" s="18"/>
      <c r="G26" s="18"/>
      <c r="H26" s="18"/>
      <c r="I26" s="18"/>
    </row>
    <row r="27" spans="1:10" x14ac:dyDescent="0.3">
      <c r="A27" s="65">
        <f t="shared" si="3"/>
        <v>22</v>
      </c>
      <c r="B27" s="58" t="str">
        <f t="shared" si="0"/>
        <v/>
      </c>
      <c r="C27" s="54" t="str">
        <f t="shared" si="1"/>
        <v/>
      </c>
      <c r="D27" s="55" t="str">
        <f t="shared" si="2"/>
        <v/>
      </c>
      <c r="E27" s="17"/>
      <c r="F27" s="18"/>
      <c r="G27" s="18"/>
      <c r="H27" s="18"/>
      <c r="I27" s="18"/>
    </row>
    <row r="28" spans="1:10" x14ac:dyDescent="0.3">
      <c r="B28" s="26"/>
      <c r="C28" s="26"/>
      <c r="D28" s="26"/>
      <c r="E28" s="18"/>
      <c r="F28" s="18"/>
      <c r="G28" s="18"/>
      <c r="H28" s="18"/>
      <c r="I28" s="18"/>
    </row>
    <row r="29" spans="1:10" x14ac:dyDescent="0.3">
      <c r="A29" s="16"/>
      <c r="B29" s="25" t="s">
        <v>31</v>
      </c>
      <c r="C29" s="14"/>
      <c r="D29" s="14"/>
      <c r="E29" s="14"/>
      <c r="F29" s="14"/>
      <c r="G29" s="14"/>
      <c r="H29" s="14"/>
      <c r="I29" s="14"/>
      <c r="J29" s="17"/>
    </row>
    <row r="30" spans="1:10" x14ac:dyDescent="0.3">
      <c r="B30" s="19"/>
      <c r="C30" s="19"/>
      <c r="D30" s="19"/>
      <c r="E30" s="19"/>
      <c r="F30" s="19"/>
      <c r="G30" s="19"/>
      <c r="H30" s="19"/>
      <c r="I30" s="19"/>
    </row>
    <row r="31" spans="1:10" ht="29.4" thickBot="1" x14ac:dyDescent="0.35">
      <c r="B31" s="27" t="s">
        <v>32</v>
      </c>
      <c r="C31" s="28" t="s">
        <v>17</v>
      </c>
      <c r="D31" s="27" t="s">
        <v>19</v>
      </c>
      <c r="E31" s="29" t="s">
        <v>18</v>
      </c>
      <c r="F31" s="30" t="s">
        <v>20</v>
      </c>
      <c r="G31" s="66" t="s">
        <v>51</v>
      </c>
    </row>
    <row r="32" spans="1:10" ht="15" thickTop="1" x14ac:dyDescent="0.3">
      <c r="B32" s="2" t="e" cm="1">
        <f t="array" ref="B32">_xlfn.UNIQUE(_xlfn.ANCHORARRAY('DO NOT EDIT - Lists'!$B$4))</f>
        <v>#VALUE!</v>
      </c>
      <c r="C32" s="2" t="e" cm="1">
        <f t="array" ref="C32">IF(B32="","",SUM(IFERROR(IF(FIND($B32,'RAW DATA - Replies'!$K$3:$K$51,1)&gt;=1,1,0),0)))</f>
        <v>#VALUE!</v>
      </c>
      <c r="D32" s="15" t="e">
        <f>C32/COUNTA('RAW DATA - Replies'!$K$3:$K$51)</f>
        <v>#VALUE!</v>
      </c>
      <c r="E32" s="2" cm="1">
        <f t="array" ref="E32">SUM(IFERROR(IF('RAW DATA - Replies'!$E$3:$E$51='RAW DATA - Replies'!$E$1,IF(FIND($B32,'RAW DATA - Replies'!$K$3:$K$51,1)&gt;=1,1,0),0),0))</f>
        <v>0</v>
      </c>
      <c r="F32" s="15" t="e">
        <f>E32/COUNTIF('RAW DATA - Replies'!$E$3:$E$51,'RAW DATA - Replies'!$E$1)</f>
        <v>#DIV/0!</v>
      </c>
      <c r="G32" s="66" t="e">
        <f>IF(B32="","",RANK(C32,$C$32:$C$53,0)+COUNTIF($C$32:C32,C32)-1)</f>
        <v>#VALUE!</v>
      </c>
    </row>
    <row r="33" spans="3:7" x14ac:dyDescent="0.3">
      <c r="C33" s="2" t="str" cm="1">
        <f t="array" ref="C33">IF(B33="","",SUM(IFERROR(IF(FIND($B33,'RAW DATA - Replies'!$K$3:$K$51,1)&gt;=1,1,0),0)))</f>
        <v/>
      </c>
      <c r="D33" s="15" t="e">
        <f>C33/COUNTA('RAW DATA - Replies'!$K$3:$K$51)</f>
        <v>#VALUE!</v>
      </c>
      <c r="E33" s="2" cm="1">
        <f t="array" ref="E33">SUM(IFERROR(IF('RAW DATA - Replies'!$E$3:$E$51='RAW DATA - Replies'!$E$1,IF(FIND($B33,'RAW DATA - Replies'!$K$3:$K$51,1)&gt;=1,1,0),0),0))</f>
        <v>0</v>
      </c>
      <c r="F33" s="15" t="e">
        <f>E33/COUNTIF('RAW DATA - Replies'!$E$3:$E$51,'RAW DATA - Replies'!$E$1)</f>
        <v>#DIV/0!</v>
      </c>
      <c r="G33" s="66" t="str">
        <f>IF(B33="","",RANK(C33,$C$32:$C$53,0)+COUNTIF($C$32:C33,C33)-1)</f>
        <v/>
      </c>
    </row>
    <row r="34" spans="3:7" x14ac:dyDescent="0.3">
      <c r="C34" s="2" t="str" cm="1">
        <f t="array" ref="C34">IF(B34="","",SUM(IFERROR(IF(FIND($B34,'RAW DATA - Replies'!$K$3:$K$51,1)&gt;=1,1,0),0)))</f>
        <v/>
      </c>
      <c r="D34" s="15" t="e">
        <f>C34/COUNTA('RAW DATA - Replies'!$K$3:$K$51)</f>
        <v>#VALUE!</v>
      </c>
      <c r="E34" s="2" cm="1">
        <f t="array" ref="E34">SUM(IFERROR(IF('RAW DATA - Replies'!$E$3:$E$51='RAW DATA - Replies'!$E$1,IF(FIND($B34,'RAW DATA - Replies'!$K$3:$K$51,1)&gt;=1,1,0),0),0))</f>
        <v>0</v>
      </c>
      <c r="F34" s="15" t="e">
        <f>E34/COUNTIF('RAW DATA - Replies'!$E$3:$E$51,'RAW DATA - Replies'!$E$1)</f>
        <v>#DIV/0!</v>
      </c>
      <c r="G34" s="66" t="str">
        <f>IF(B34="","",RANK(C34,$C$32:$C$53,0)+COUNTIF($C$32:C34,C34)-1)</f>
        <v/>
      </c>
    </row>
    <row r="35" spans="3:7" x14ac:dyDescent="0.3">
      <c r="C35" s="2" t="str" cm="1">
        <f t="array" ref="C35">IF(B35="","",SUM(IFERROR(IF(FIND($B35,'RAW DATA - Replies'!$K$3:$K$51,1)&gt;=1,1,0),0)))</f>
        <v/>
      </c>
      <c r="D35" s="15" t="e">
        <f>C35/COUNTA('RAW DATA - Replies'!$K$3:$K$51)</f>
        <v>#VALUE!</v>
      </c>
      <c r="E35" s="2" cm="1">
        <f t="array" ref="E35">SUM(IFERROR(IF('RAW DATA - Replies'!$E$3:$E$51='RAW DATA - Replies'!$E$1,IF(FIND($B35,'RAW DATA - Replies'!$K$3:$K$51,1)&gt;=1,1,0),0),0))</f>
        <v>0</v>
      </c>
      <c r="F35" s="15" t="e">
        <f>E35/COUNTIF('RAW DATA - Replies'!$E$3:$E$51,'RAW DATA - Replies'!$E$1)</f>
        <v>#DIV/0!</v>
      </c>
      <c r="G35" s="66" t="str">
        <f>IF(B35="","",RANK(C35,$C$32:$C$53,0)+COUNTIF($C$32:C35,C35)-1)</f>
        <v/>
      </c>
    </row>
    <row r="36" spans="3:7" x14ac:dyDescent="0.3">
      <c r="C36" s="2" t="str" cm="1">
        <f t="array" ref="C36">IF(B36="","",SUM(IFERROR(IF(FIND($B36,'RAW DATA - Replies'!$K$3:$K$51,1)&gt;=1,1,0),0)))</f>
        <v/>
      </c>
      <c r="D36" s="15" t="e">
        <f>C36/COUNTA('RAW DATA - Replies'!$K$3:$K$51)</f>
        <v>#VALUE!</v>
      </c>
      <c r="E36" s="2" cm="1">
        <f t="array" ref="E36">SUM(IFERROR(IF('RAW DATA - Replies'!$E$3:$E$51='RAW DATA - Replies'!$E$1,IF(FIND($B36,'RAW DATA - Replies'!$K$3:$K$51,1)&gt;=1,1,0),0),0))</f>
        <v>0</v>
      </c>
      <c r="F36" s="15" t="e">
        <f>E36/COUNTIF('RAW DATA - Replies'!$E$3:$E$51,'RAW DATA - Replies'!$E$1)</f>
        <v>#DIV/0!</v>
      </c>
      <c r="G36" s="66" t="str">
        <f>IF(B36="","",RANK(C36,$C$32:$C$53,0)+COUNTIF($C$32:C36,C36)-1)</f>
        <v/>
      </c>
    </row>
    <row r="37" spans="3:7" x14ac:dyDescent="0.3">
      <c r="C37" s="2" t="str" cm="1">
        <f t="array" ref="C37">IF(B37="","",SUM(IFERROR(IF(FIND($B37,'RAW DATA - Replies'!$K$3:$K$51,1)&gt;=1,1,0),0)))</f>
        <v/>
      </c>
      <c r="D37" s="15" t="e">
        <f>C37/COUNTA('RAW DATA - Replies'!$K$3:$K$51)</f>
        <v>#VALUE!</v>
      </c>
      <c r="E37" s="2" cm="1">
        <f t="array" ref="E37">SUM(IFERROR(IF('RAW DATA - Replies'!$E$3:$E$51='RAW DATA - Replies'!$E$1,IF(FIND($B37,'RAW DATA - Replies'!$K$3:$K$51,1)&gt;=1,1,0),0),0))</f>
        <v>0</v>
      </c>
      <c r="F37" s="15" t="e">
        <f>E37/COUNTIF('RAW DATA - Replies'!$E$3:$E$51,'RAW DATA - Replies'!$E$1)</f>
        <v>#DIV/0!</v>
      </c>
      <c r="G37" s="66" t="str">
        <f>IF(B37="","",RANK(C37,$C$32:$C$53,0)+COUNTIF($C$32:C37,C37)-1)</f>
        <v/>
      </c>
    </row>
    <row r="38" spans="3:7" x14ac:dyDescent="0.3">
      <c r="C38" s="2" t="str" cm="1">
        <f t="array" ref="C38">IF(B38="","",SUM(IFERROR(IF(FIND($B38,'RAW DATA - Replies'!$K$3:$K$51,1)&gt;=1,1,0),0)))</f>
        <v/>
      </c>
      <c r="D38" s="15" t="e">
        <f>C38/COUNTA('RAW DATA - Replies'!$K$3:$K$51)</f>
        <v>#VALUE!</v>
      </c>
      <c r="E38" s="2" cm="1">
        <f t="array" ref="E38">SUM(IFERROR(IF('RAW DATA - Replies'!$E$3:$E$51='RAW DATA - Replies'!$E$1,IF(FIND($B38,'RAW DATA - Replies'!$K$3:$K$51,1)&gt;=1,1,0),0),0))</f>
        <v>0</v>
      </c>
      <c r="F38" s="15" t="e">
        <f>E38/COUNTIF('RAW DATA - Replies'!$E$3:$E$51,'RAW DATA - Replies'!$E$1)</f>
        <v>#DIV/0!</v>
      </c>
      <c r="G38" s="66" t="str">
        <f>IF(B38="","",RANK(C38,$C$32:$C$53,0)+COUNTIF($C$32:C38,C38)-1)</f>
        <v/>
      </c>
    </row>
    <row r="39" spans="3:7" x14ac:dyDescent="0.3">
      <c r="C39" s="2" t="str" cm="1">
        <f t="array" ref="C39">IF(B39="","",SUM(IFERROR(IF(FIND($B39,'RAW DATA - Replies'!$K$3:$K$51,1)&gt;=1,1,0),0)))</f>
        <v/>
      </c>
      <c r="D39" s="15" t="e">
        <f>C39/COUNTA('RAW DATA - Replies'!$K$3:$K$51)</f>
        <v>#VALUE!</v>
      </c>
      <c r="E39" s="2" cm="1">
        <f t="array" ref="E39">SUM(IFERROR(IF('RAW DATA - Replies'!$E$3:$E$51='RAW DATA - Replies'!$E$1,IF(FIND($B39,'RAW DATA - Replies'!$K$3:$K$51,1)&gt;=1,1,0),0),0))</f>
        <v>0</v>
      </c>
      <c r="F39" s="15" t="e">
        <f>E39/COUNTIF('RAW DATA - Replies'!$E$3:$E$51,'RAW DATA - Replies'!$E$1)</f>
        <v>#DIV/0!</v>
      </c>
      <c r="G39" s="66" t="str">
        <f>IF(B39="","",RANK(C39,$C$32:$C$53,0)+COUNTIF($C$32:C39,C39)-1)</f>
        <v/>
      </c>
    </row>
    <row r="40" spans="3:7" x14ac:dyDescent="0.3">
      <c r="C40" s="2" t="str" cm="1">
        <f t="array" ref="C40">IF(B40="","",SUM(IFERROR(IF(FIND($B40,'RAW DATA - Replies'!$K$3:$K$51,1)&gt;=1,1,0),0)))</f>
        <v/>
      </c>
      <c r="D40" s="15" t="e">
        <f>C40/COUNTA('RAW DATA - Replies'!$K$3:$K$51)</f>
        <v>#VALUE!</v>
      </c>
      <c r="E40" s="2" cm="1">
        <f t="array" ref="E40">SUM(IFERROR(IF('RAW DATA - Replies'!$E$3:$E$51='RAW DATA - Replies'!$E$1,IF(FIND($B40,'RAW DATA - Replies'!$K$3:$K$51,1)&gt;=1,1,0),0),0))</f>
        <v>0</v>
      </c>
      <c r="F40" s="15" t="e">
        <f>E40/COUNTIF('RAW DATA - Replies'!$E$3:$E$51,'RAW DATA - Replies'!$E$1)</f>
        <v>#DIV/0!</v>
      </c>
      <c r="G40" s="66" t="str">
        <f>IF(B40="","",RANK(C40,$C$32:$C$53,0)+COUNTIF($C$32:C40,C40)-1)</f>
        <v/>
      </c>
    </row>
    <row r="41" spans="3:7" x14ac:dyDescent="0.3">
      <c r="C41" s="2" t="str" cm="1">
        <f t="array" ref="C41">IF(B41="","",SUM(IFERROR(IF(FIND($B41,'RAW DATA - Replies'!$K$3:$K$51,1)&gt;=1,1,0),0)))</f>
        <v/>
      </c>
      <c r="D41" s="15" t="e">
        <f>C41/COUNTA('RAW DATA - Replies'!$K$3:$K$51)</f>
        <v>#VALUE!</v>
      </c>
      <c r="E41" s="2" cm="1">
        <f t="array" ref="E41">SUM(IFERROR(IF('RAW DATA - Replies'!$E$3:$E$51='RAW DATA - Replies'!$E$1,IF(FIND($B41,'RAW DATA - Replies'!$K$3:$K$51,1)&gt;=1,1,0),0),0))</f>
        <v>0</v>
      </c>
      <c r="F41" s="15" t="e">
        <f>E41/COUNTIF('RAW DATA - Replies'!$E$3:$E$51,'RAW DATA - Replies'!$E$1)</f>
        <v>#DIV/0!</v>
      </c>
      <c r="G41" s="66" t="str">
        <f>IF(B41="","",RANK(C41,$C$32:$C$53,0)+COUNTIF($C$32:C41,C41)-1)</f>
        <v/>
      </c>
    </row>
    <row r="42" spans="3:7" x14ac:dyDescent="0.3">
      <c r="C42" s="2" t="str" cm="1">
        <f t="array" ref="C42">IF(B42="","",SUM(IFERROR(IF(FIND($B42,'RAW DATA - Replies'!$K$3:$K$51,1)&gt;=1,1,0),0)))</f>
        <v/>
      </c>
      <c r="D42" s="15" t="e">
        <f>C42/COUNTA('RAW DATA - Replies'!$K$3:$K$51)</f>
        <v>#VALUE!</v>
      </c>
      <c r="E42" s="2" cm="1">
        <f t="array" ref="E42">SUM(IFERROR(IF('RAW DATA - Replies'!$E$3:$E$51='RAW DATA - Replies'!$E$1,IF(FIND($B42,'RAW DATA - Replies'!$K$3:$K$51,1)&gt;=1,1,0),0),0))</f>
        <v>0</v>
      </c>
      <c r="F42" s="15" t="e">
        <f>E42/COUNTIF('RAW DATA - Replies'!$E$3:$E$51,'RAW DATA - Replies'!$E$1)</f>
        <v>#DIV/0!</v>
      </c>
      <c r="G42" s="66" t="str">
        <f>IF(B42="","",RANK(C42,$C$32:$C$53,0)+COUNTIF($C$32:C42,C42)-1)</f>
        <v/>
      </c>
    </row>
    <row r="43" spans="3:7" x14ac:dyDescent="0.3">
      <c r="C43" s="2" t="str" cm="1">
        <f t="array" ref="C43">IF(B43="","",SUM(IFERROR(IF(FIND($B43,'RAW DATA - Replies'!$K$3:$K$51,1)&gt;=1,1,0),0)))</f>
        <v/>
      </c>
      <c r="D43" s="15" t="e">
        <f>C43/COUNTA('RAW DATA - Replies'!$K$3:$K$51)</f>
        <v>#VALUE!</v>
      </c>
      <c r="E43" s="2" cm="1">
        <f t="array" ref="E43">SUM(IFERROR(IF('RAW DATA - Replies'!$E$3:$E$51='RAW DATA - Replies'!$E$1,IF(FIND($B43,'RAW DATA - Replies'!$K$3:$K$51,1)&gt;=1,1,0),0),0))</f>
        <v>0</v>
      </c>
      <c r="F43" s="15" t="e">
        <f>E43/COUNTIF('RAW DATA - Replies'!$E$3:$E$51,'RAW DATA - Replies'!$E$1)</f>
        <v>#DIV/0!</v>
      </c>
      <c r="G43" s="66" t="str">
        <f>IF(B43="","",RANK(C43,$C$32:$C$53,0)+COUNTIF($C$32:C43,C43)-1)</f>
        <v/>
      </c>
    </row>
    <row r="44" spans="3:7" x14ac:dyDescent="0.3">
      <c r="C44" s="2" t="str" cm="1">
        <f t="array" ref="C44">IF(B44="","",SUM(IFERROR(IF(FIND($B44,'RAW DATA - Replies'!$K$3:$K$51,1)&gt;=1,1,0),0)))</f>
        <v/>
      </c>
      <c r="D44" s="15" t="e">
        <f>C44/COUNTA('RAW DATA - Replies'!$K$3:$K$51)</f>
        <v>#VALUE!</v>
      </c>
      <c r="E44" s="2" cm="1">
        <f t="array" ref="E44">SUM(IFERROR(IF('RAW DATA - Replies'!$E$3:$E$51='RAW DATA - Replies'!$E$1,IF(FIND($B44,'RAW DATA - Replies'!$K$3:$K$51,1)&gt;=1,1,0),0),0))</f>
        <v>0</v>
      </c>
      <c r="F44" s="15" t="e">
        <f>E44/COUNTIF('RAW DATA - Replies'!$E$3:$E$51,'RAW DATA - Replies'!$E$1)</f>
        <v>#DIV/0!</v>
      </c>
      <c r="G44" s="66" t="str">
        <f>IF(B44="","",RANK(C44,$C$32:$C$53,0)+COUNTIF($C$32:C44,C44)-1)</f>
        <v/>
      </c>
    </row>
    <row r="45" spans="3:7" x14ac:dyDescent="0.3">
      <c r="C45" s="2" t="str" cm="1">
        <f t="array" ref="C45">IF(B45="","",SUM(IFERROR(IF(FIND($B45,'RAW DATA - Replies'!$K$3:$K$51,1)&gt;=1,1,0),0)))</f>
        <v/>
      </c>
      <c r="D45" s="15" t="e">
        <f>C45/COUNTA('RAW DATA - Replies'!$K$3:$K$51)</f>
        <v>#VALUE!</v>
      </c>
      <c r="E45" s="2" cm="1">
        <f t="array" ref="E45">SUM(IFERROR(IF('RAW DATA - Replies'!$E$3:$E$51='RAW DATA - Replies'!$E$1,IF(FIND($B45,'RAW DATA - Replies'!$K$3:$K$51,1)&gt;=1,1,0),0),0))</f>
        <v>0</v>
      </c>
      <c r="F45" s="15" t="e">
        <f>E45/COUNTIF('RAW DATA - Replies'!$E$3:$E$51,'RAW DATA - Replies'!$E$1)</f>
        <v>#DIV/0!</v>
      </c>
      <c r="G45" s="66" t="str">
        <f>IF(B45="","",RANK(C45,$C$32:$C$53,0)+COUNTIF($C$32:C45,C45)-1)</f>
        <v/>
      </c>
    </row>
    <row r="46" spans="3:7" x14ac:dyDescent="0.3">
      <c r="C46" s="2" t="str" cm="1">
        <f t="array" ref="C46">IF(B46="","",SUM(IFERROR(IF(FIND($B46,'RAW DATA - Replies'!$K$3:$K$51,1)&gt;=1,1,0),0)))</f>
        <v/>
      </c>
      <c r="D46" s="15" t="e">
        <f>C46/COUNTA('RAW DATA - Replies'!$K$3:$K$51)</f>
        <v>#VALUE!</v>
      </c>
      <c r="E46" s="2" cm="1">
        <f t="array" ref="E46">SUM(IFERROR(IF('RAW DATA - Replies'!$E$3:$E$51='RAW DATA - Replies'!$E$1,IF(FIND($B46,'RAW DATA - Replies'!$K$3:$K$51,1)&gt;=1,1,0),0),0))</f>
        <v>0</v>
      </c>
      <c r="F46" s="15" t="e">
        <f>E46/COUNTIF('RAW DATA - Replies'!$E$3:$E$51,'RAW DATA - Replies'!$E$1)</f>
        <v>#DIV/0!</v>
      </c>
      <c r="G46" s="66" t="str">
        <f>IF(B46="","",RANK(C46,$C$32:$C$53,0)+COUNTIF($C$32:C46,C46)-1)</f>
        <v/>
      </c>
    </row>
    <row r="47" spans="3:7" x14ac:dyDescent="0.3">
      <c r="C47" s="2" t="str" cm="1">
        <f t="array" ref="C47">IF(B47="","",SUM(IFERROR(IF(FIND($B47,'RAW DATA - Replies'!$K$3:$K$51,1)&gt;=1,1,0),0)))</f>
        <v/>
      </c>
      <c r="D47" s="15" t="e">
        <f>C47/COUNTA('RAW DATA - Replies'!$K$3:$K$51)</f>
        <v>#VALUE!</v>
      </c>
      <c r="E47" s="2" cm="1">
        <f t="array" ref="E47">SUM(IFERROR(IF('RAW DATA - Replies'!$E$3:$E$51='RAW DATA - Replies'!$E$1,IF(FIND($B47,'RAW DATA - Replies'!$K$3:$K$51,1)&gt;=1,1,0),0),0))</f>
        <v>0</v>
      </c>
      <c r="F47" s="15" t="e">
        <f>E47/COUNTIF('RAW DATA - Replies'!$E$3:$E$51,'RAW DATA - Replies'!$E$1)</f>
        <v>#DIV/0!</v>
      </c>
      <c r="G47" s="66" t="str">
        <f>IF(B47="","",RANK(C47,$C$32:$C$53,0)+COUNTIF($C$32:C47,C47)-1)</f>
        <v/>
      </c>
    </row>
    <row r="48" spans="3:7" x14ac:dyDescent="0.3">
      <c r="C48" s="2" t="str" cm="1">
        <f t="array" ref="C48">IF(B48="","",SUM(IFERROR(IF(FIND($B48,'RAW DATA - Replies'!$K$3:$K$51,1)&gt;=1,1,0),0)))</f>
        <v/>
      </c>
      <c r="D48" s="15" t="e">
        <f>C48/COUNTA('RAW DATA - Replies'!$K$3:$K$51)</f>
        <v>#VALUE!</v>
      </c>
      <c r="E48" s="2" cm="1">
        <f t="array" ref="E48">SUM(IFERROR(IF('RAW DATA - Replies'!$E$3:$E$51='RAW DATA - Replies'!$E$1,IF(FIND($B48,'RAW DATA - Replies'!$K$3:$K$51,1)&gt;=1,1,0),0),0))</f>
        <v>0</v>
      </c>
      <c r="F48" s="15" t="e">
        <f>E48/COUNTIF('RAW DATA - Replies'!$E$3:$E$51,'RAW DATA - Replies'!$E$1)</f>
        <v>#DIV/0!</v>
      </c>
      <c r="G48" s="66" t="str">
        <f>IF(B48="","",RANK(C48,$C$32:$C$53,0)+COUNTIF($C$32:C48,C48)-1)</f>
        <v/>
      </c>
    </row>
    <row r="49" spans="3:7" x14ac:dyDescent="0.3">
      <c r="C49" s="2" t="str" cm="1">
        <f t="array" ref="C49">IF(B49="","",SUM(IFERROR(IF(FIND($B49,'RAW DATA - Replies'!$K$3:$K$51,1)&gt;=1,1,0),0)))</f>
        <v/>
      </c>
      <c r="D49" s="15" t="e">
        <f>C49/COUNTA('RAW DATA - Replies'!$K$3:$K$51)</f>
        <v>#VALUE!</v>
      </c>
      <c r="E49" s="2" cm="1">
        <f t="array" ref="E49">SUM(IFERROR(IF('RAW DATA - Replies'!$E$3:$E$51='RAW DATA - Replies'!$E$1,IF(FIND($B49,'RAW DATA - Replies'!$K$3:$K$51,1)&gt;=1,1,0),0),0))</f>
        <v>0</v>
      </c>
      <c r="F49" s="15" t="e">
        <f>E49/COUNTIF('RAW DATA - Replies'!$E$3:$E$51,'RAW DATA - Replies'!$E$1)</f>
        <v>#DIV/0!</v>
      </c>
      <c r="G49" s="66" t="str">
        <f>IF(B49="","",RANK(C49,$C$32:$C$53,0)+COUNTIF($C$32:C49,C49)-1)</f>
        <v/>
      </c>
    </row>
    <row r="50" spans="3:7" x14ac:dyDescent="0.3">
      <c r="C50" s="2" t="str" cm="1">
        <f t="array" ref="C50">IF(B50="","",SUM(IFERROR(IF(FIND($B50,'RAW DATA - Replies'!$K$3:$K$51,1)&gt;=1,1,0),0)))</f>
        <v/>
      </c>
      <c r="D50" s="15" t="e">
        <f>C50/COUNTA('RAW DATA - Replies'!$K$3:$K$51)</f>
        <v>#VALUE!</v>
      </c>
      <c r="E50" s="2" cm="1">
        <f t="array" ref="E50">SUM(IFERROR(IF('RAW DATA - Replies'!$E$3:$E$51='RAW DATA - Replies'!$E$1,IF(FIND($B50,'RAW DATA - Replies'!$K$3:$K$51,1)&gt;=1,1,0),0),0))</f>
        <v>0</v>
      </c>
      <c r="F50" s="15" t="e">
        <f>E50/COUNTIF('RAW DATA - Replies'!$E$3:$E$51,'RAW DATA - Replies'!$E$1)</f>
        <v>#DIV/0!</v>
      </c>
      <c r="G50" s="66" t="str">
        <f>IF(B50="","",RANK(C50,$C$32:$C$53,0)+COUNTIF($C$32:C50,C50)-1)</f>
        <v/>
      </c>
    </row>
    <row r="51" spans="3:7" x14ac:dyDescent="0.3">
      <c r="C51" s="2" t="str" cm="1">
        <f t="array" ref="C51">IF(B51="","",SUM(IFERROR(IF(FIND($B51,'RAW DATA - Replies'!$K$3:$K$51,1)&gt;=1,1,0),0)))</f>
        <v/>
      </c>
      <c r="D51" s="15" t="e">
        <f>C51/COUNTA('RAW DATA - Replies'!$K$3:$K$51)</f>
        <v>#VALUE!</v>
      </c>
      <c r="E51" s="2" cm="1">
        <f t="array" ref="E51">SUM(IFERROR(IF('RAW DATA - Replies'!$E$3:$E$51='RAW DATA - Replies'!$E$1,IF(FIND($B51,'RAW DATA - Replies'!$K$3:$K$51,1)&gt;=1,1,0),0),0))</f>
        <v>0</v>
      </c>
      <c r="F51" s="15" t="e">
        <f>E51/COUNTIF('RAW DATA - Replies'!$E$3:$E$51,'RAW DATA - Replies'!$E$1)</f>
        <v>#DIV/0!</v>
      </c>
      <c r="G51" s="66" t="str">
        <f>IF(B51="","",RANK(C51,$C$32:$C$53,0)+COUNTIF($C$32:C51,C51)-1)</f>
        <v/>
      </c>
    </row>
    <row r="52" spans="3:7" x14ac:dyDescent="0.3">
      <c r="C52" s="2" t="str" cm="1">
        <f t="array" ref="C52">IF(B52="","",SUM(IFERROR(IF(FIND($B52,'RAW DATA - Replies'!$K$3:$K$51,1)&gt;=1,1,0),0)))</f>
        <v/>
      </c>
      <c r="D52" s="15" t="e">
        <f>C52/COUNTA('RAW DATA - Replies'!$K$3:$K$51)</f>
        <v>#VALUE!</v>
      </c>
      <c r="E52" s="2" cm="1">
        <f t="array" ref="E52">SUM(IFERROR(IF('RAW DATA - Replies'!$E$3:$E$51='RAW DATA - Replies'!$E$1,IF(FIND($B52,'RAW DATA - Replies'!$K$3:$K$51,1)&gt;=1,1,0),0),0))</f>
        <v>0</v>
      </c>
      <c r="F52" s="15" t="e">
        <f>E52/COUNTIF('RAW DATA - Replies'!$E$3:$E$51,'RAW DATA - Replies'!$E$1)</f>
        <v>#DIV/0!</v>
      </c>
      <c r="G52" s="66" t="str">
        <f>IF(B52="","",RANK(C52,$C$32:$C$53,0)+COUNTIF($C$32:C52,C52)-1)</f>
        <v/>
      </c>
    </row>
    <row r="53" spans="3:7" x14ac:dyDescent="0.3">
      <c r="C53" s="2" t="str" cm="1">
        <f t="array" ref="C53">IF(B53="","",SUM(IFERROR(IF(FIND($B53,'RAW DATA - Replies'!$K$3:$K$51,1)&gt;=1,1,0),0)))</f>
        <v/>
      </c>
      <c r="D53" s="15" t="e">
        <f>C53/COUNTA('RAW DATA - Replies'!$K$3:$K$51)</f>
        <v>#VALUE!</v>
      </c>
      <c r="E53" s="2" cm="1">
        <f t="array" ref="E53">SUM(IFERROR(IF('RAW DATA - Replies'!$E$3:$E$51='RAW DATA - Replies'!$E$1,IF(FIND($B53,'RAW DATA - Replies'!$K$3:$K$51,1)&gt;=1,1,0),0),0))</f>
        <v>0</v>
      </c>
      <c r="F53" s="15" t="e">
        <f>E53/COUNTIF('RAW DATA - Replies'!$E$3:$E$51,'RAW DATA - Replies'!$E$1)</f>
        <v>#DIV/0!</v>
      </c>
      <c r="G53" s="66" t="str">
        <f>IF(B53="","",RANK(C53,$C$32:$C$53,0)+COUNTIF($C$32:C53,C53)-1)</f>
        <v/>
      </c>
    </row>
  </sheetData>
  <autoFilter ref="B31:D48" xr:uid="{14C15076-B28A-4786-AC4A-355DC1584F35}">
    <sortState xmlns:xlrd2="http://schemas.microsoft.com/office/spreadsheetml/2017/richdata2" ref="B29:D48">
      <sortCondition descending="1" ref="D31:D48"/>
    </sortState>
  </autoFilter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929274-69F9-44AC-8363-80A1FD92C223}">
  <sheetPr>
    <tabColor theme="5" tint="0.39997558519241921"/>
  </sheetPr>
  <dimension ref="A1:L45"/>
  <sheetViews>
    <sheetView topLeftCell="A13" workbookViewId="0">
      <selection activeCell="G30" sqref="G30"/>
    </sheetView>
  </sheetViews>
  <sheetFormatPr defaultRowHeight="14.4" x14ac:dyDescent="0.3"/>
  <cols>
    <col min="1" max="1" width="3.21875" style="2" customWidth="1"/>
    <col min="2" max="2" width="60.109375" style="2" bestFit="1" customWidth="1"/>
    <col min="3" max="3" width="23.88671875" style="2" bestFit="1" customWidth="1"/>
    <col min="4" max="4" width="23.88671875" style="2" customWidth="1"/>
    <col min="5" max="8" width="21" style="2" customWidth="1"/>
    <col min="9" max="16384" width="8.88671875" style="2"/>
  </cols>
  <sheetData>
    <row r="1" spans="1:12" x14ac:dyDescent="0.3">
      <c r="B1" s="18"/>
      <c r="C1" s="18"/>
      <c r="D1" s="18"/>
      <c r="E1" s="18"/>
      <c r="F1" s="18"/>
      <c r="G1" s="18"/>
      <c r="H1" s="18"/>
      <c r="I1" s="18"/>
      <c r="J1" s="18"/>
      <c r="K1" s="18"/>
    </row>
    <row r="2" spans="1:12" x14ac:dyDescent="0.3">
      <c r="A2" s="16"/>
      <c r="B2" s="34" t="s">
        <v>33</v>
      </c>
      <c r="C2" s="31"/>
      <c r="D2" s="31"/>
      <c r="E2" s="31"/>
      <c r="F2" s="31"/>
      <c r="G2" s="31"/>
      <c r="H2" s="31"/>
      <c r="I2" s="31"/>
      <c r="J2" s="31"/>
      <c r="K2" s="31"/>
      <c r="L2" s="17"/>
    </row>
    <row r="3" spans="1:12" x14ac:dyDescent="0.3">
      <c r="B3" s="18"/>
      <c r="C3" s="18"/>
      <c r="D3" s="18"/>
      <c r="E3" s="18"/>
      <c r="F3" s="18"/>
      <c r="G3" s="18"/>
      <c r="H3" s="18"/>
      <c r="I3" s="18"/>
      <c r="J3" s="18"/>
      <c r="K3" s="18"/>
    </row>
    <row r="4" spans="1:12" x14ac:dyDescent="0.3">
      <c r="B4" s="18" t="s">
        <v>50</v>
      </c>
      <c r="C4" s="18"/>
      <c r="D4" s="18"/>
      <c r="E4" s="18"/>
      <c r="F4" s="18"/>
      <c r="G4" s="18"/>
      <c r="H4" s="18"/>
      <c r="I4" s="18"/>
      <c r="J4" s="18"/>
      <c r="K4" s="18"/>
    </row>
    <row r="5" spans="1:12" x14ac:dyDescent="0.3">
      <c r="A5" s="16"/>
      <c r="B5" s="56"/>
      <c r="C5" s="48" t="s">
        <v>14</v>
      </c>
      <c r="D5" s="49" t="s">
        <v>38</v>
      </c>
      <c r="E5" s="18"/>
      <c r="F5" s="18"/>
      <c r="G5" s="18"/>
      <c r="H5" s="18"/>
      <c r="I5" s="18"/>
      <c r="J5" s="18"/>
      <c r="K5" s="18"/>
    </row>
    <row r="6" spans="1:12" x14ac:dyDescent="0.3">
      <c r="A6" s="65">
        <v>1</v>
      </c>
      <c r="B6" s="57" t="str">
        <f t="shared" ref="B6:B25" si="0">IFERROR(INDEX($B$29:$I$45,MATCH($A6,$I$29:$I$45,0),1),"")</f>
        <v/>
      </c>
      <c r="C6" s="52" t="str">
        <f t="shared" ref="C6:C25" si="1">IFERROR(INDEX($B$29:$I$45,MATCH($A6,$I$29:$I$45,0),4),"")</f>
        <v/>
      </c>
      <c r="D6" s="53" t="str">
        <f t="shared" ref="D6:D25" si="2">IFERROR(INDEX($B$29:$I$45,MATCH($A6,$I$29:$I$45,0),6),"")</f>
        <v/>
      </c>
      <c r="E6" s="18"/>
      <c r="F6" s="18"/>
      <c r="G6" s="18"/>
      <c r="H6" s="18"/>
      <c r="I6" s="18"/>
      <c r="J6" s="18"/>
      <c r="K6" s="18"/>
    </row>
    <row r="7" spans="1:12" x14ac:dyDescent="0.3">
      <c r="A7" s="65">
        <f>A6+1</f>
        <v>2</v>
      </c>
      <c r="B7" s="57" t="str">
        <f t="shared" si="0"/>
        <v/>
      </c>
      <c r="C7" s="52" t="str">
        <f t="shared" si="1"/>
        <v/>
      </c>
      <c r="D7" s="53" t="str">
        <f t="shared" si="2"/>
        <v/>
      </c>
      <c r="E7" s="18"/>
      <c r="F7" s="18"/>
      <c r="G7" s="18"/>
      <c r="H7" s="18"/>
      <c r="I7" s="18"/>
      <c r="J7" s="18"/>
      <c r="K7" s="18"/>
    </row>
    <row r="8" spans="1:12" x14ac:dyDescent="0.3">
      <c r="A8" s="65">
        <f t="shared" ref="A8:A25" si="3">A7+1</f>
        <v>3</v>
      </c>
      <c r="B8" s="57" t="str">
        <f t="shared" si="0"/>
        <v/>
      </c>
      <c r="C8" s="52" t="str">
        <f t="shared" si="1"/>
        <v/>
      </c>
      <c r="D8" s="53" t="str">
        <f t="shared" si="2"/>
        <v/>
      </c>
      <c r="E8" s="18"/>
      <c r="F8" s="18"/>
      <c r="G8" s="18"/>
      <c r="H8" s="18"/>
      <c r="I8" s="18"/>
      <c r="J8" s="18"/>
      <c r="K8" s="18"/>
    </row>
    <row r="9" spans="1:12" x14ac:dyDescent="0.3">
      <c r="A9" s="65">
        <f t="shared" si="3"/>
        <v>4</v>
      </c>
      <c r="B9" s="57" t="str">
        <f t="shared" si="0"/>
        <v/>
      </c>
      <c r="C9" s="52" t="str">
        <f t="shared" si="1"/>
        <v/>
      </c>
      <c r="D9" s="53" t="str">
        <f t="shared" si="2"/>
        <v/>
      </c>
      <c r="E9" s="18"/>
      <c r="F9" s="18"/>
      <c r="G9" s="18"/>
      <c r="H9" s="18"/>
      <c r="I9" s="18"/>
      <c r="J9" s="18"/>
      <c r="K9" s="18"/>
    </row>
    <row r="10" spans="1:12" x14ac:dyDescent="0.3">
      <c r="A10" s="65">
        <f t="shared" si="3"/>
        <v>5</v>
      </c>
      <c r="B10" s="57" t="str">
        <f t="shared" si="0"/>
        <v/>
      </c>
      <c r="C10" s="52" t="str">
        <f t="shared" si="1"/>
        <v/>
      </c>
      <c r="D10" s="53" t="str">
        <f t="shared" si="2"/>
        <v/>
      </c>
      <c r="E10" s="18"/>
      <c r="F10" s="18"/>
      <c r="G10" s="18"/>
      <c r="H10" s="18"/>
      <c r="I10" s="18"/>
      <c r="J10" s="18"/>
      <c r="K10" s="18"/>
    </row>
    <row r="11" spans="1:12" x14ac:dyDescent="0.3">
      <c r="A11" s="65">
        <f t="shared" si="3"/>
        <v>6</v>
      </c>
      <c r="B11" s="57" t="str">
        <f t="shared" si="0"/>
        <v/>
      </c>
      <c r="C11" s="52" t="str">
        <f t="shared" si="1"/>
        <v/>
      </c>
      <c r="D11" s="53" t="str">
        <f t="shared" si="2"/>
        <v/>
      </c>
      <c r="E11" s="18"/>
      <c r="F11" s="18"/>
      <c r="G11" s="18"/>
      <c r="H11" s="18"/>
      <c r="I11" s="18"/>
      <c r="J11" s="18"/>
      <c r="K11" s="18"/>
    </row>
    <row r="12" spans="1:12" x14ac:dyDescent="0.3">
      <c r="A12" s="65">
        <f t="shared" si="3"/>
        <v>7</v>
      </c>
      <c r="B12" s="57" t="str">
        <f t="shared" si="0"/>
        <v/>
      </c>
      <c r="C12" s="52" t="str">
        <f t="shared" si="1"/>
        <v/>
      </c>
      <c r="D12" s="53" t="str">
        <f t="shared" si="2"/>
        <v/>
      </c>
      <c r="E12" s="18"/>
      <c r="F12" s="18"/>
      <c r="G12" s="18"/>
      <c r="H12" s="18"/>
      <c r="I12" s="18"/>
      <c r="J12" s="18"/>
      <c r="K12" s="18"/>
    </row>
    <row r="13" spans="1:12" x14ac:dyDescent="0.3">
      <c r="A13" s="65">
        <f t="shared" si="3"/>
        <v>8</v>
      </c>
      <c r="B13" s="57" t="str">
        <f t="shared" si="0"/>
        <v/>
      </c>
      <c r="C13" s="52" t="str">
        <f t="shared" si="1"/>
        <v/>
      </c>
      <c r="D13" s="53" t="str">
        <f t="shared" si="2"/>
        <v/>
      </c>
      <c r="E13" s="18"/>
      <c r="F13" s="18"/>
      <c r="G13" s="18"/>
      <c r="H13" s="18"/>
      <c r="I13" s="18"/>
      <c r="J13" s="18"/>
      <c r="K13" s="18"/>
    </row>
    <row r="14" spans="1:12" x14ac:dyDescent="0.3">
      <c r="A14" s="65">
        <f t="shared" si="3"/>
        <v>9</v>
      </c>
      <c r="B14" s="57" t="str">
        <f t="shared" si="0"/>
        <v/>
      </c>
      <c r="C14" s="52" t="str">
        <f t="shared" si="1"/>
        <v/>
      </c>
      <c r="D14" s="53" t="str">
        <f t="shared" si="2"/>
        <v/>
      </c>
      <c r="E14" s="18"/>
      <c r="F14" s="18"/>
      <c r="G14" s="18"/>
      <c r="H14" s="18"/>
      <c r="I14" s="18"/>
      <c r="J14" s="18"/>
      <c r="K14" s="18"/>
    </row>
    <row r="15" spans="1:12" x14ac:dyDescent="0.3">
      <c r="A15" s="65">
        <f t="shared" si="3"/>
        <v>10</v>
      </c>
      <c r="B15" s="57" t="str">
        <f t="shared" si="0"/>
        <v/>
      </c>
      <c r="C15" s="52" t="str">
        <f t="shared" si="1"/>
        <v/>
      </c>
      <c r="D15" s="53" t="str">
        <f t="shared" si="2"/>
        <v/>
      </c>
      <c r="E15" s="18"/>
      <c r="F15" s="18"/>
      <c r="G15" s="18"/>
      <c r="H15" s="18"/>
      <c r="I15" s="18"/>
      <c r="J15" s="18"/>
      <c r="K15" s="18"/>
    </row>
    <row r="16" spans="1:12" x14ac:dyDescent="0.3">
      <c r="A16" s="65">
        <f t="shared" si="3"/>
        <v>11</v>
      </c>
      <c r="B16" s="57" t="str">
        <f t="shared" si="0"/>
        <v/>
      </c>
      <c r="C16" s="52" t="str">
        <f t="shared" si="1"/>
        <v/>
      </c>
      <c r="D16" s="53" t="str">
        <f t="shared" si="2"/>
        <v/>
      </c>
      <c r="E16" s="18"/>
      <c r="F16" s="18"/>
      <c r="G16" s="18"/>
      <c r="H16" s="18"/>
      <c r="I16" s="18"/>
      <c r="J16" s="18"/>
      <c r="K16" s="18"/>
    </row>
    <row r="17" spans="1:12" x14ac:dyDescent="0.3">
      <c r="A17" s="65">
        <f t="shared" si="3"/>
        <v>12</v>
      </c>
      <c r="B17" s="57" t="str">
        <f t="shared" si="0"/>
        <v/>
      </c>
      <c r="C17" s="52" t="str">
        <f t="shared" si="1"/>
        <v/>
      </c>
      <c r="D17" s="53" t="str">
        <f t="shared" si="2"/>
        <v/>
      </c>
      <c r="E17" s="18"/>
      <c r="F17" s="18"/>
      <c r="G17" s="18"/>
      <c r="H17" s="18"/>
      <c r="I17" s="18"/>
      <c r="J17" s="18"/>
      <c r="K17" s="18"/>
    </row>
    <row r="18" spans="1:12" x14ac:dyDescent="0.3">
      <c r="A18" s="65">
        <f t="shared" si="3"/>
        <v>13</v>
      </c>
      <c r="B18" s="57" t="str">
        <f t="shared" si="0"/>
        <v/>
      </c>
      <c r="C18" s="52" t="str">
        <f t="shared" si="1"/>
        <v/>
      </c>
      <c r="D18" s="53" t="str">
        <f t="shared" si="2"/>
        <v/>
      </c>
      <c r="E18" s="18"/>
      <c r="F18" s="18"/>
      <c r="G18" s="18"/>
      <c r="H18" s="18"/>
      <c r="I18" s="18"/>
      <c r="J18" s="18"/>
      <c r="K18" s="18"/>
    </row>
    <row r="19" spans="1:12" x14ac:dyDescent="0.3">
      <c r="A19" s="65">
        <f t="shared" si="3"/>
        <v>14</v>
      </c>
      <c r="B19" s="57" t="str">
        <f t="shared" si="0"/>
        <v/>
      </c>
      <c r="C19" s="52" t="str">
        <f t="shared" si="1"/>
        <v/>
      </c>
      <c r="D19" s="53" t="str">
        <f t="shared" si="2"/>
        <v/>
      </c>
      <c r="E19" s="18"/>
      <c r="F19" s="18"/>
      <c r="G19" s="18"/>
      <c r="H19" s="18"/>
      <c r="I19" s="18"/>
      <c r="J19" s="18"/>
      <c r="K19" s="18"/>
    </row>
    <row r="20" spans="1:12" x14ac:dyDescent="0.3">
      <c r="A20" s="65">
        <f t="shared" si="3"/>
        <v>15</v>
      </c>
      <c r="B20" s="57" t="str">
        <f t="shared" si="0"/>
        <v/>
      </c>
      <c r="C20" s="52" t="str">
        <f t="shared" si="1"/>
        <v/>
      </c>
      <c r="D20" s="53" t="str">
        <f t="shared" si="2"/>
        <v/>
      </c>
      <c r="E20" s="18"/>
      <c r="F20" s="18"/>
      <c r="G20" s="18"/>
      <c r="H20" s="18"/>
      <c r="I20" s="18"/>
      <c r="J20" s="18"/>
      <c r="K20" s="18"/>
    </row>
    <row r="21" spans="1:12" x14ac:dyDescent="0.3">
      <c r="A21" s="65">
        <f t="shared" si="3"/>
        <v>16</v>
      </c>
      <c r="B21" s="57" t="str">
        <f t="shared" si="0"/>
        <v/>
      </c>
      <c r="C21" s="52" t="str">
        <f t="shared" si="1"/>
        <v/>
      </c>
      <c r="D21" s="53" t="str">
        <f t="shared" si="2"/>
        <v/>
      </c>
      <c r="E21" s="18"/>
      <c r="F21" s="18"/>
      <c r="G21" s="18"/>
      <c r="H21" s="18"/>
      <c r="I21" s="18"/>
      <c r="J21" s="18"/>
      <c r="K21" s="18"/>
    </row>
    <row r="22" spans="1:12" x14ac:dyDescent="0.3">
      <c r="A22" s="65">
        <f t="shared" si="3"/>
        <v>17</v>
      </c>
      <c r="B22" s="57" t="str">
        <f t="shared" si="0"/>
        <v/>
      </c>
      <c r="C22" s="52" t="str">
        <f t="shared" si="1"/>
        <v/>
      </c>
      <c r="D22" s="53" t="str">
        <f t="shared" si="2"/>
        <v/>
      </c>
      <c r="E22" s="18"/>
      <c r="F22" s="18"/>
      <c r="G22" s="18"/>
      <c r="H22" s="18"/>
      <c r="I22" s="18"/>
      <c r="J22" s="18"/>
      <c r="K22" s="18"/>
    </row>
    <row r="23" spans="1:12" x14ac:dyDescent="0.3">
      <c r="A23" s="65">
        <f t="shared" si="3"/>
        <v>18</v>
      </c>
      <c r="B23" s="57" t="str">
        <f t="shared" si="0"/>
        <v/>
      </c>
      <c r="C23" s="52" t="str">
        <f t="shared" si="1"/>
        <v/>
      </c>
      <c r="D23" s="53" t="str">
        <f t="shared" si="2"/>
        <v/>
      </c>
      <c r="E23" s="18"/>
      <c r="F23" s="18"/>
      <c r="G23" s="18"/>
      <c r="H23" s="18"/>
      <c r="I23" s="18"/>
      <c r="J23" s="18"/>
      <c r="K23" s="18"/>
    </row>
    <row r="24" spans="1:12" x14ac:dyDescent="0.3">
      <c r="A24" s="65">
        <f t="shared" si="3"/>
        <v>19</v>
      </c>
      <c r="B24" s="57" t="str">
        <f t="shared" si="0"/>
        <v/>
      </c>
      <c r="C24" s="52" t="str">
        <f t="shared" si="1"/>
        <v/>
      </c>
      <c r="D24" s="53" t="str">
        <f t="shared" si="2"/>
        <v/>
      </c>
      <c r="E24" s="18"/>
      <c r="F24" s="18"/>
      <c r="G24" s="18"/>
      <c r="H24" s="18"/>
      <c r="I24" s="18"/>
      <c r="J24" s="18"/>
      <c r="K24" s="18"/>
    </row>
    <row r="25" spans="1:12" x14ac:dyDescent="0.3">
      <c r="A25" s="65">
        <f t="shared" si="3"/>
        <v>20</v>
      </c>
      <c r="B25" s="58" t="str">
        <f t="shared" si="0"/>
        <v/>
      </c>
      <c r="C25" s="54" t="str">
        <f t="shared" si="1"/>
        <v/>
      </c>
      <c r="D25" s="55" t="str">
        <f t="shared" si="2"/>
        <v/>
      </c>
      <c r="E25" s="18"/>
      <c r="F25" s="18"/>
      <c r="G25" s="18"/>
      <c r="H25" s="18"/>
      <c r="I25" s="18"/>
      <c r="J25" s="18"/>
      <c r="K25" s="18"/>
    </row>
    <row r="26" spans="1:12" x14ac:dyDescent="0.3">
      <c r="B26" s="18"/>
      <c r="C26" s="18"/>
      <c r="D26" s="18"/>
      <c r="E26" s="18"/>
      <c r="F26" s="18"/>
      <c r="G26" s="18"/>
      <c r="H26" s="18"/>
      <c r="I26" s="18"/>
      <c r="J26" s="18"/>
      <c r="K26" s="18"/>
    </row>
    <row r="27" spans="1:12" x14ac:dyDescent="0.3">
      <c r="A27" s="16"/>
      <c r="B27" s="25" t="s">
        <v>57</v>
      </c>
      <c r="C27" s="14"/>
      <c r="D27" s="14"/>
      <c r="E27" s="14"/>
      <c r="F27" s="14"/>
      <c r="G27" s="14"/>
      <c r="H27" s="14"/>
      <c r="I27" s="14"/>
      <c r="J27" s="14"/>
      <c r="K27" s="14"/>
      <c r="L27" s="17"/>
    </row>
    <row r="28" spans="1:12" x14ac:dyDescent="0.3">
      <c r="B28" s="19"/>
      <c r="C28" s="19"/>
      <c r="D28" s="19"/>
      <c r="E28" s="19"/>
      <c r="F28" s="19"/>
      <c r="G28" s="19"/>
      <c r="H28" s="19"/>
      <c r="I28" s="19"/>
      <c r="J28" s="19"/>
      <c r="K28" s="19"/>
    </row>
    <row r="29" spans="1:12" ht="29.4" thickBot="1" x14ac:dyDescent="0.35">
      <c r="B29" s="28" t="s">
        <v>1</v>
      </c>
      <c r="C29" s="28" t="s">
        <v>15</v>
      </c>
      <c r="D29" s="28" t="s">
        <v>16</v>
      </c>
      <c r="E29" s="28" t="s">
        <v>17</v>
      </c>
      <c r="F29" s="27" t="s">
        <v>19</v>
      </c>
      <c r="G29" s="29" t="s">
        <v>18</v>
      </c>
      <c r="H29" s="30" t="s">
        <v>20</v>
      </c>
      <c r="I29" s="66" t="s">
        <v>51</v>
      </c>
    </row>
    <row r="30" spans="1:12" ht="15" thickTop="1" x14ac:dyDescent="0.3">
      <c r="B30" s="2" t="e" cm="1">
        <f t="array" ref="B30">_xlfn.UNIQUE(_xlfn.ANCHORARRAY('DO NOT EDIT - Lists'!$D$4))</f>
        <v>#VALUE!</v>
      </c>
      <c r="C30" s="2" t="e">
        <f t="shared" ref="C30:C45" si="4">LEFT(B30,FIND("]",B30,1))</f>
        <v>#VALUE!</v>
      </c>
      <c r="D30" s="2" t="e">
        <f t="shared" ref="D30:D45" si="5">RIGHT(B30,LEN(B30)-LEN(C30)-1)</f>
        <v>#VALUE!</v>
      </c>
      <c r="E30" s="2" cm="1">
        <f t="array" ref="E30">SUM(IFERROR(IF(FIND($B30,'RAW DATA - Replies'!$H$3:$H$51,1)&gt;=1,1,0),0))</f>
        <v>0</v>
      </c>
      <c r="F30" s="15" t="e">
        <f>E30/COUNTA('RAW DATA - Replies'!$H$3:$H$51)</f>
        <v>#DIV/0!</v>
      </c>
      <c r="G30" s="2" cm="1">
        <f t="array" ref="G30">SUM(IFERROR(IF('RAW DATA - Replies'!$E$3:$E$51='RAW DATA - Replies'!$E$1,IF(FIND($B30,'RAW DATA - Replies'!$H$3:$H$51,1)&gt;=1,1,0),0),0))</f>
        <v>0</v>
      </c>
      <c r="H30" s="15" t="e">
        <f>G30/COUNTIF('RAW DATA - Replies'!$E$3:$E$51,'RAW DATA - Replies'!$E$1)</f>
        <v>#DIV/0!</v>
      </c>
      <c r="I30" s="66" t="e">
        <f>IF(B30="","",RANK(F30,$F$30:$F$51,0)+COUNTIF($F$30:F30,F30)-1)</f>
        <v>#VALUE!</v>
      </c>
      <c r="J30" s="15"/>
    </row>
    <row r="31" spans="1:12" x14ac:dyDescent="0.3">
      <c r="C31" s="2" t="e">
        <f t="shared" si="4"/>
        <v>#VALUE!</v>
      </c>
      <c r="D31" s="2" t="e">
        <f t="shared" si="5"/>
        <v>#VALUE!</v>
      </c>
      <c r="E31" s="2" cm="1">
        <f t="array" ref="E31">SUM(IFERROR(IF(FIND($B31,'RAW DATA - Replies'!$H$3:$H$51,1)&gt;=1,1,0),0))</f>
        <v>49</v>
      </c>
      <c r="F31" s="15" t="e">
        <f>E31/COUNTA('RAW DATA - Replies'!$H$3:$H$51)</f>
        <v>#DIV/0!</v>
      </c>
      <c r="G31" s="2" cm="1">
        <f t="array" ref="G31">SUM(IFERROR(IF('RAW DATA - Replies'!$E$3:$E$51='RAW DATA - Replies'!$E$1,IF(FIND($B31,'RAW DATA - Replies'!$H$3:$H$51,1)&gt;=1,1,0),0),0))</f>
        <v>0</v>
      </c>
      <c r="H31" s="15" t="e">
        <f>G31/COUNTIF('RAW DATA - Replies'!$E$3:$E$51,'RAW DATA - Replies'!$E$1)</f>
        <v>#DIV/0!</v>
      </c>
      <c r="I31" s="66" t="str">
        <f>IF(B31="","",RANK(F31,$F$30:$F$51,0)+COUNTIF($F$30:F31,F31)-1)</f>
        <v/>
      </c>
      <c r="J31" s="15"/>
    </row>
    <row r="32" spans="1:12" x14ac:dyDescent="0.3">
      <c r="C32" s="2" t="e">
        <f t="shared" si="4"/>
        <v>#VALUE!</v>
      </c>
      <c r="D32" s="2" t="e">
        <f t="shared" si="5"/>
        <v>#VALUE!</v>
      </c>
      <c r="E32" s="2" cm="1">
        <f t="array" ref="E32">SUM(IFERROR(IF(FIND($B32,'RAW DATA - Replies'!$H$3:$H$51,1)&gt;=1,1,0),0))</f>
        <v>49</v>
      </c>
      <c r="F32" s="15" t="e">
        <f>E32/COUNTA('RAW DATA - Replies'!$H$3:$H$51)</f>
        <v>#DIV/0!</v>
      </c>
      <c r="G32" s="2" cm="1">
        <f t="array" ref="G32">SUM(IFERROR(IF('RAW DATA - Replies'!$E$3:$E$51='RAW DATA - Replies'!$E$1,IF(FIND($B32,'RAW DATA - Replies'!$H$3:$H$51,1)&gt;=1,1,0),0),0))</f>
        <v>0</v>
      </c>
      <c r="H32" s="15" t="e">
        <f>G32/COUNTIF('RAW DATA - Replies'!$E$3:$E$51,'RAW DATA - Replies'!$E$1)</f>
        <v>#DIV/0!</v>
      </c>
      <c r="I32" s="66" t="str">
        <f>IF(B32="","",RANK(F32,$F$30:$F$51,0)+COUNTIF($F$30:F32,F32)-1)</f>
        <v/>
      </c>
      <c r="J32" s="15"/>
    </row>
    <row r="33" spans="3:10" x14ac:dyDescent="0.3">
      <c r="C33" s="2" t="e">
        <f t="shared" si="4"/>
        <v>#VALUE!</v>
      </c>
      <c r="D33" s="2" t="e">
        <f t="shared" si="5"/>
        <v>#VALUE!</v>
      </c>
      <c r="E33" s="2" cm="1">
        <f t="array" ref="E33">SUM(IFERROR(IF(FIND($B33,'RAW DATA - Replies'!$H$3:$H$51,1)&gt;=1,1,0),0))</f>
        <v>49</v>
      </c>
      <c r="F33" s="15" t="e">
        <f>E33/COUNTA('RAW DATA - Replies'!$H$3:$H$51)</f>
        <v>#DIV/0!</v>
      </c>
      <c r="G33" s="2" cm="1">
        <f t="array" ref="G33">SUM(IFERROR(IF('RAW DATA - Replies'!$E$3:$E$51='RAW DATA - Replies'!$E$1,IF(FIND($B33,'RAW DATA - Replies'!$H$3:$H$51,1)&gt;=1,1,0),0),0))</f>
        <v>0</v>
      </c>
      <c r="H33" s="15" t="e">
        <f>G33/COUNTIF('RAW DATA - Replies'!$E$3:$E$51,'RAW DATA - Replies'!$E$1)</f>
        <v>#DIV/0!</v>
      </c>
      <c r="I33" s="66" t="str">
        <f>IF(B33="","",RANK(F33,$F$30:$F$51,0)+COUNTIF($F$30:F33,F33)-1)</f>
        <v/>
      </c>
      <c r="J33" s="15"/>
    </row>
    <row r="34" spans="3:10" x14ac:dyDescent="0.3">
      <c r="C34" s="2" t="e">
        <f t="shared" si="4"/>
        <v>#VALUE!</v>
      </c>
      <c r="D34" s="2" t="e">
        <f t="shared" si="5"/>
        <v>#VALUE!</v>
      </c>
      <c r="E34" s="2" cm="1">
        <f t="array" ref="E34">SUM(IFERROR(IF(FIND($B34,'RAW DATA - Replies'!$H$3:$H$51,1)&gt;=1,1,0),0))</f>
        <v>49</v>
      </c>
      <c r="F34" s="15" t="e">
        <f>E34/COUNTA('RAW DATA - Replies'!$H$3:$H$51)</f>
        <v>#DIV/0!</v>
      </c>
      <c r="G34" s="2" cm="1">
        <f t="array" ref="G34">SUM(IFERROR(IF('RAW DATA - Replies'!$E$3:$E$51='RAW DATA - Replies'!$E$1,IF(FIND($B34,'RAW DATA - Replies'!$H$3:$H$51,1)&gt;=1,1,0),0),0))</f>
        <v>0</v>
      </c>
      <c r="H34" s="15" t="e">
        <f>G34/COUNTIF('RAW DATA - Replies'!$E$3:$E$51,'RAW DATA - Replies'!$E$1)</f>
        <v>#DIV/0!</v>
      </c>
      <c r="I34" s="66" t="str">
        <f>IF(B34="","",RANK(F34,$F$30:$F$51,0)+COUNTIF($F$30:F34,F34)-1)</f>
        <v/>
      </c>
      <c r="J34" s="15"/>
    </row>
    <row r="35" spans="3:10" x14ac:dyDescent="0.3">
      <c r="C35" s="2" t="e">
        <f t="shared" si="4"/>
        <v>#VALUE!</v>
      </c>
      <c r="D35" s="2" t="e">
        <f t="shared" si="5"/>
        <v>#VALUE!</v>
      </c>
      <c r="E35" s="2" cm="1">
        <f t="array" ref="E35">SUM(IFERROR(IF(FIND($B35,'RAW DATA - Replies'!$H$3:$H$51,1)&gt;=1,1,0),0))</f>
        <v>49</v>
      </c>
      <c r="F35" s="15" t="e">
        <f>E35/COUNTA('RAW DATA - Replies'!$H$3:$H$51)</f>
        <v>#DIV/0!</v>
      </c>
      <c r="G35" s="2" cm="1">
        <f t="array" ref="G35">SUM(IFERROR(IF('RAW DATA - Replies'!$E$3:$E$51='RAW DATA - Replies'!$E$1,IF(FIND($B35,'RAW DATA - Replies'!$H$3:$H$51,1)&gt;=1,1,0),0),0))</f>
        <v>0</v>
      </c>
      <c r="H35" s="15" t="e">
        <f>G35/COUNTIF('RAW DATA - Replies'!$E$3:$E$51,'RAW DATA - Replies'!$E$1)</f>
        <v>#DIV/0!</v>
      </c>
      <c r="I35" s="66" t="str">
        <f>IF(B35="","",RANK(F35,$F$30:$F$51,0)+COUNTIF($F$30:F35,F35)-1)</f>
        <v/>
      </c>
      <c r="J35" s="15"/>
    </row>
    <row r="36" spans="3:10" x14ac:dyDescent="0.3">
      <c r="C36" s="2" t="e">
        <f t="shared" si="4"/>
        <v>#VALUE!</v>
      </c>
      <c r="D36" s="2" t="e">
        <f t="shared" si="5"/>
        <v>#VALUE!</v>
      </c>
      <c r="E36" s="2" cm="1">
        <f t="array" ref="E36">SUM(IFERROR(IF(FIND($B36,'RAW DATA - Replies'!$H$3:$H$51,1)&gt;=1,1,0),0))</f>
        <v>49</v>
      </c>
      <c r="F36" s="15" t="e">
        <f>E36/COUNTA('RAW DATA - Replies'!$H$3:$H$51)</f>
        <v>#DIV/0!</v>
      </c>
      <c r="G36" s="2" cm="1">
        <f t="array" ref="G36">SUM(IFERROR(IF('RAW DATA - Replies'!$E$3:$E$51='RAW DATA - Replies'!$E$1,IF(FIND($B36,'RAW DATA - Replies'!$H$3:$H$51,1)&gt;=1,1,0),0),0))</f>
        <v>0</v>
      </c>
      <c r="H36" s="15" t="e">
        <f>G36/COUNTIF('RAW DATA - Replies'!$E$3:$E$51,'RAW DATA - Replies'!$E$1)</f>
        <v>#DIV/0!</v>
      </c>
      <c r="I36" s="66" t="str">
        <f>IF(B36="","",RANK(F36,$F$30:$F$51,0)+COUNTIF($F$30:F36,F36)-1)</f>
        <v/>
      </c>
      <c r="J36" s="15"/>
    </row>
    <row r="37" spans="3:10" x14ac:dyDescent="0.3">
      <c r="C37" s="2" t="e">
        <f t="shared" si="4"/>
        <v>#VALUE!</v>
      </c>
      <c r="D37" s="2" t="e">
        <f t="shared" si="5"/>
        <v>#VALUE!</v>
      </c>
      <c r="E37" s="2" cm="1">
        <f t="array" ref="E37">SUM(IFERROR(IF(FIND($B37,'RAW DATA - Replies'!$H$3:$H$51,1)&gt;=1,1,0),0))</f>
        <v>49</v>
      </c>
      <c r="F37" s="15" t="e">
        <f>E37/COUNTA('RAW DATA - Replies'!$H$3:$H$51)</f>
        <v>#DIV/0!</v>
      </c>
      <c r="G37" s="2" cm="1">
        <f t="array" ref="G37">SUM(IFERROR(IF('RAW DATA - Replies'!$E$3:$E$51='RAW DATA - Replies'!$E$1,IF(FIND($B37,'RAW DATA - Replies'!$H$3:$H$51,1)&gt;=1,1,0),0),0))</f>
        <v>0</v>
      </c>
      <c r="H37" s="15" t="e">
        <f>G37/COUNTIF('RAW DATA - Replies'!$E$3:$E$51,'RAW DATA - Replies'!$E$1)</f>
        <v>#DIV/0!</v>
      </c>
      <c r="I37" s="66" t="str">
        <f>IF(B37="","",RANK(F37,$F$30:$F$51,0)+COUNTIF($F$30:F37,F37)-1)</f>
        <v/>
      </c>
      <c r="J37" s="15"/>
    </row>
    <row r="38" spans="3:10" x14ac:dyDescent="0.3">
      <c r="C38" s="2" t="e">
        <f t="shared" si="4"/>
        <v>#VALUE!</v>
      </c>
      <c r="D38" s="2" t="e">
        <f t="shared" si="5"/>
        <v>#VALUE!</v>
      </c>
      <c r="E38" s="2" cm="1">
        <f t="array" ref="E38">SUM(IFERROR(IF(FIND($B38,'RAW DATA - Replies'!$H$3:$H$51,1)&gt;=1,1,0),0))</f>
        <v>49</v>
      </c>
      <c r="F38" s="15" t="e">
        <f>E38/COUNTA('RAW DATA - Replies'!$H$3:$H$51)</f>
        <v>#DIV/0!</v>
      </c>
      <c r="G38" s="2" cm="1">
        <f t="array" ref="G38">SUM(IFERROR(IF('RAW DATA - Replies'!$E$3:$E$51='RAW DATA - Replies'!$E$1,IF(FIND($B38,'RAW DATA - Replies'!$H$3:$H$51,1)&gt;=1,1,0),0),0))</f>
        <v>0</v>
      </c>
      <c r="H38" s="15" t="e">
        <f>G38/COUNTIF('RAW DATA - Replies'!$E$3:$E$51,'RAW DATA - Replies'!$E$1)</f>
        <v>#DIV/0!</v>
      </c>
      <c r="I38" s="66" t="str">
        <f>IF(B38="","",RANK(F38,$F$30:$F$51,0)+COUNTIF($F$30:F38,F38)-1)</f>
        <v/>
      </c>
      <c r="J38" s="15"/>
    </row>
    <row r="39" spans="3:10" x14ac:dyDescent="0.3">
      <c r="C39" s="2" t="e">
        <f t="shared" si="4"/>
        <v>#VALUE!</v>
      </c>
      <c r="D39" s="2" t="e">
        <f t="shared" si="5"/>
        <v>#VALUE!</v>
      </c>
      <c r="E39" s="2" cm="1">
        <f t="array" ref="E39">SUM(IFERROR(IF(FIND($B39,'RAW DATA - Replies'!$H$3:$H$51,1)&gt;=1,1,0),0))</f>
        <v>49</v>
      </c>
      <c r="F39" s="15" t="e">
        <f>E39/COUNTA('RAW DATA - Replies'!$H$3:$H$51)</f>
        <v>#DIV/0!</v>
      </c>
      <c r="G39" s="2" cm="1">
        <f t="array" ref="G39">SUM(IFERROR(IF('RAW DATA - Replies'!$E$3:$E$51='RAW DATA - Replies'!$E$1,IF(FIND($B39,'RAW DATA - Replies'!$H$3:$H$51,1)&gt;=1,1,0),0),0))</f>
        <v>0</v>
      </c>
      <c r="H39" s="15" t="e">
        <f>G39/COUNTIF('RAW DATA - Replies'!$E$3:$E$51,'RAW DATA - Replies'!$E$1)</f>
        <v>#DIV/0!</v>
      </c>
      <c r="I39" s="66" t="str">
        <f>IF(B39="","",RANK(F39,$F$30:$F$51,0)+COUNTIF($F$30:F39,F39)-1)</f>
        <v/>
      </c>
      <c r="J39" s="15"/>
    </row>
    <row r="40" spans="3:10" x14ac:dyDescent="0.3">
      <c r="C40" s="2" t="e">
        <f t="shared" si="4"/>
        <v>#VALUE!</v>
      </c>
      <c r="D40" s="2" t="e">
        <f t="shared" si="5"/>
        <v>#VALUE!</v>
      </c>
      <c r="E40" s="2" cm="1">
        <f t="array" ref="E40">SUM(IFERROR(IF(FIND($B40,'RAW DATA - Replies'!$H$3:$H$51,1)&gt;=1,1,0),0))</f>
        <v>49</v>
      </c>
      <c r="F40" s="15" t="e">
        <f>E40/COUNTA('RAW DATA - Replies'!$H$3:$H$51)</f>
        <v>#DIV/0!</v>
      </c>
      <c r="G40" s="2" cm="1">
        <f t="array" ref="G40">SUM(IFERROR(IF('RAW DATA - Replies'!$E$3:$E$51='RAW DATA - Replies'!$E$1,IF(FIND($B40,'RAW DATA - Replies'!$H$3:$H$51,1)&gt;=1,1,0),0),0))</f>
        <v>0</v>
      </c>
      <c r="H40" s="15" t="e">
        <f>G40/COUNTIF('RAW DATA - Replies'!$E$3:$E$51,'RAW DATA - Replies'!$E$1)</f>
        <v>#DIV/0!</v>
      </c>
      <c r="I40" s="66" t="str">
        <f>IF(B40="","",RANK(F40,$F$30:$F$51,0)+COUNTIF($F$30:F40,F40)-1)</f>
        <v/>
      </c>
      <c r="J40" s="15"/>
    </row>
    <row r="41" spans="3:10" x14ac:dyDescent="0.3">
      <c r="C41" s="2" t="e">
        <f t="shared" si="4"/>
        <v>#VALUE!</v>
      </c>
      <c r="D41" s="2" t="e">
        <f t="shared" si="5"/>
        <v>#VALUE!</v>
      </c>
      <c r="E41" s="2" cm="1">
        <f t="array" ref="E41">SUM(IFERROR(IF(FIND($B41,'RAW DATA - Replies'!$H$3:$H$51,1)&gt;=1,1,0),0))</f>
        <v>49</v>
      </c>
      <c r="F41" s="15" t="e">
        <f>E41/COUNTA('RAW DATA - Replies'!$H$3:$H$51)</f>
        <v>#DIV/0!</v>
      </c>
      <c r="G41" s="2" cm="1">
        <f t="array" ref="G41">SUM(IFERROR(IF('RAW DATA - Replies'!$E$3:$E$51='RAW DATA - Replies'!$E$1,IF(FIND($B41,'RAW DATA - Replies'!$H$3:$H$51,1)&gt;=1,1,0),0),0))</f>
        <v>0</v>
      </c>
      <c r="H41" s="15" t="e">
        <f>G41/COUNTIF('RAW DATA - Replies'!$E$3:$E$51,'RAW DATA - Replies'!$E$1)</f>
        <v>#DIV/0!</v>
      </c>
      <c r="I41" s="66" t="str">
        <f>IF(B41="","",RANK(F41,$F$30:$F$51,0)+COUNTIF($F$30:F41,F41)-1)</f>
        <v/>
      </c>
      <c r="J41" s="15"/>
    </row>
    <row r="42" spans="3:10" x14ac:dyDescent="0.3">
      <c r="C42" s="2" t="e">
        <f t="shared" si="4"/>
        <v>#VALUE!</v>
      </c>
      <c r="D42" s="2" t="e">
        <f t="shared" si="5"/>
        <v>#VALUE!</v>
      </c>
      <c r="E42" s="2" cm="1">
        <f t="array" ref="E42">SUM(IFERROR(IF(FIND($B42,'RAW DATA - Replies'!$H$3:$H$51,1)&gt;=1,1,0),0))</f>
        <v>49</v>
      </c>
      <c r="F42" s="15" t="e">
        <f>E42/COUNTA('RAW DATA - Replies'!$H$3:$H$51)</f>
        <v>#DIV/0!</v>
      </c>
      <c r="G42" s="2" cm="1">
        <f t="array" ref="G42">SUM(IFERROR(IF('RAW DATA - Replies'!$E$3:$E$51='RAW DATA - Replies'!$E$1,IF(FIND($B42,'RAW DATA - Replies'!$H$3:$H$51,1)&gt;=1,1,0),0),0))</f>
        <v>0</v>
      </c>
      <c r="H42" s="15" t="e">
        <f>G42/COUNTIF('RAW DATA - Replies'!$E$3:$E$51,'RAW DATA - Replies'!$E$1)</f>
        <v>#DIV/0!</v>
      </c>
      <c r="I42" s="66" t="str">
        <f>IF(B42="","",RANK(F42,$F$30:$F$51,0)+COUNTIF($F$30:F42,F42)-1)</f>
        <v/>
      </c>
      <c r="J42" s="15"/>
    </row>
    <row r="43" spans="3:10" x14ac:dyDescent="0.3">
      <c r="C43" s="2" t="e">
        <f t="shared" si="4"/>
        <v>#VALUE!</v>
      </c>
      <c r="D43" s="2" t="e">
        <f t="shared" si="5"/>
        <v>#VALUE!</v>
      </c>
      <c r="E43" s="2" cm="1">
        <f t="array" ref="E43">SUM(IFERROR(IF(FIND($B43,'RAW DATA - Replies'!$H$3:$H$51,1)&gt;=1,1,0),0))</f>
        <v>49</v>
      </c>
      <c r="F43" s="15" t="e">
        <f>E43/COUNTA('RAW DATA - Replies'!$H$3:$H$51)</f>
        <v>#DIV/0!</v>
      </c>
      <c r="G43" s="2" cm="1">
        <f t="array" ref="G43">SUM(IFERROR(IF('RAW DATA - Replies'!$E$3:$E$51='RAW DATA - Replies'!$E$1,IF(FIND($B43,'RAW DATA - Replies'!$H$3:$H$51,1)&gt;=1,1,0),0),0))</f>
        <v>0</v>
      </c>
      <c r="H43" s="15" t="e">
        <f>G43/COUNTIF('RAW DATA - Replies'!$E$3:$E$51,'RAW DATA - Replies'!$E$1)</f>
        <v>#DIV/0!</v>
      </c>
      <c r="I43" s="66" t="str">
        <f>IF(B43="","",RANK(F43,$F$30:$F$51,0)+COUNTIF($F$30:F43,F43)-1)</f>
        <v/>
      </c>
      <c r="J43" s="15"/>
    </row>
    <row r="44" spans="3:10" x14ac:dyDescent="0.3">
      <c r="C44" s="2" t="e">
        <f t="shared" si="4"/>
        <v>#VALUE!</v>
      </c>
      <c r="D44" s="2" t="e">
        <f t="shared" si="5"/>
        <v>#VALUE!</v>
      </c>
      <c r="E44" s="2" cm="1">
        <f t="array" ref="E44">SUM(IFERROR(IF(FIND($B44,'RAW DATA - Replies'!$H$3:$H$51,1)&gt;=1,1,0),0))</f>
        <v>49</v>
      </c>
      <c r="F44" s="15" t="e">
        <f>E44/COUNTA('RAW DATA - Replies'!$H$3:$H$51)</f>
        <v>#DIV/0!</v>
      </c>
      <c r="G44" s="2" cm="1">
        <f t="array" ref="G44">SUM(IFERROR(IF('RAW DATA - Replies'!$E$3:$E$51='RAW DATA - Replies'!$E$1,IF(FIND($B44,'RAW DATA - Replies'!$H$3:$H$51,1)&gt;=1,1,0),0),0))</f>
        <v>0</v>
      </c>
      <c r="H44" s="15" t="e">
        <f>G44/COUNTIF('RAW DATA - Replies'!$E$3:$E$51,'RAW DATA - Replies'!$E$1)</f>
        <v>#DIV/0!</v>
      </c>
      <c r="I44" s="66" t="str">
        <f>IF(B44="","",RANK(F44,$F$30:$F$51,0)+COUNTIF($F$30:F44,F44)-1)</f>
        <v/>
      </c>
      <c r="J44" s="15"/>
    </row>
    <row r="45" spans="3:10" x14ac:dyDescent="0.3">
      <c r="C45" s="2" t="e">
        <f t="shared" si="4"/>
        <v>#VALUE!</v>
      </c>
      <c r="D45" s="2" t="e">
        <f t="shared" si="5"/>
        <v>#VALUE!</v>
      </c>
      <c r="E45" s="2" t="str" cm="1">
        <f t="array" ref="E45">IF(B45="","",SUM(IFERROR(IF(FIND($B45,'RAW DATA - Replies'!$H$3:$H$51,1)&gt;=1,1,0),0)))</f>
        <v/>
      </c>
      <c r="F45" s="15" t="str">
        <f>IFERROR(E45/COUNTA('RAW DATA - Replies'!$H$3:$H$51),"")</f>
        <v/>
      </c>
      <c r="G45" s="2" cm="1">
        <f t="array" ref="G45">SUM(IFERROR(IF('RAW DATA - Replies'!$E$3:$E$51='RAW DATA - Replies'!$E$1,IF(FIND($B45,'RAW DATA - Replies'!$H$3:$H$51,1)&gt;=1,1,0),0),0))</f>
        <v>0</v>
      </c>
      <c r="H45" s="15" t="e">
        <f>G45/COUNTIF('RAW DATA - Replies'!$E$3:$E$51,'RAW DATA - Replies'!$E$1)</f>
        <v>#DIV/0!</v>
      </c>
      <c r="I45" s="66" t="str">
        <f>IF(B45="","",RANK(F45,$F$30:$F$51,0)+COUNTIF($F$30:F45,F45)-1)</f>
        <v/>
      </c>
      <c r="J45" s="15"/>
    </row>
  </sheetData>
  <autoFilter ref="B29:F45" xr:uid="{0ECD1C39-8A57-45E1-BB8C-E0B19E7FDB72}">
    <sortState xmlns:xlrd2="http://schemas.microsoft.com/office/spreadsheetml/2017/richdata2" ref="B30:F45">
      <sortCondition descending="1" ref="E29:E45"/>
    </sortState>
  </autoFilter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D47B2B-4834-4A1C-89F6-67BA7861CC7A}">
  <sheetPr>
    <tabColor theme="5" tint="0.39997558519241921"/>
  </sheetPr>
  <dimension ref="A1:L70"/>
  <sheetViews>
    <sheetView workbookViewId="0">
      <selection activeCell="F3" sqref="F3"/>
    </sheetView>
  </sheetViews>
  <sheetFormatPr defaultRowHeight="14.4" x14ac:dyDescent="0.3"/>
  <cols>
    <col min="1" max="1" width="4" style="2" customWidth="1"/>
    <col min="2" max="2" width="60.109375" style="2" bestFit="1" customWidth="1"/>
    <col min="3" max="3" width="23.88671875" style="2" bestFit="1" customWidth="1"/>
    <col min="4" max="4" width="23.88671875" style="2" customWidth="1"/>
    <col min="5" max="8" width="21" style="2" customWidth="1"/>
    <col min="9" max="16384" width="8.88671875" style="2"/>
  </cols>
  <sheetData>
    <row r="1" spans="1:12" x14ac:dyDescent="0.3">
      <c r="B1" s="18"/>
      <c r="C1" s="18"/>
      <c r="D1" s="18"/>
      <c r="E1" s="18"/>
      <c r="F1" s="18"/>
      <c r="G1" s="18"/>
      <c r="H1" s="18"/>
      <c r="I1" s="18"/>
      <c r="J1" s="18"/>
      <c r="K1" s="18"/>
    </row>
    <row r="2" spans="1:12" x14ac:dyDescent="0.3">
      <c r="A2" s="16"/>
      <c r="B2" s="34" t="s">
        <v>33</v>
      </c>
      <c r="C2" s="31"/>
      <c r="D2" s="31"/>
      <c r="E2" s="31"/>
      <c r="F2" s="31"/>
      <c r="G2" s="31"/>
      <c r="H2" s="31"/>
      <c r="I2" s="31"/>
      <c r="J2" s="31"/>
      <c r="K2" s="31"/>
      <c r="L2" s="17"/>
    </row>
    <row r="3" spans="1:12" x14ac:dyDescent="0.3">
      <c r="B3" s="18"/>
      <c r="C3" s="18"/>
      <c r="D3" s="18"/>
      <c r="E3" s="18"/>
      <c r="F3" s="18"/>
      <c r="G3" s="18"/>
      <c r="H3" s="18"/>
      <c r="I3" s="18"/>
      <c r="J3" s="18"/>
      <c r="K3" s="18"/>
    </row>
    <row r="4" spans="1:12" x14ac:dyDescent="0.3">
      <c r="B4" s="18" t="s">
        <v>53</v>
      </c>
      <c r="C4" s="18"/>
      <c r="D4" s="18"/>
      <c r="E4" s="18"/>
      <c r="F4" s="18"/>
      <c r="G4" s="18"/>
      <c r="H4" s="18"/>
      <c r="I4" s="18"/>
      <c r="J4" s="18"/>
      <c r="K4" s="18"/>
    </row>
    <row r="5" spans="1:12" x14ac:dyDescent="0.3">
      <c r="A5" s="16"/>
      <c r="B5" s="56"/>
      <c r="C5" s="48" t="s">
        <v>14</v>
      </c>
      <c r="D5" s="49" t="s">
        <v>38</v>
      </c>
      <c r="E5" s="18"/>
      <c r="F5" s="18"/>
      <c r="G5" s="18"/>
      <c r="H5" s="18"/>
      <c r="I5" s="18"/>
      <c r="J5" s="18"/>
      <c r="K5" s="18"/>
    </row>
    <row r="6" spans="1:12" x14ac:dyDescent="0.3">
      <c r="A6" s="65">
        <v>1</v>
      </c>
      <c r="B6" s="57" t="str">
        <f t="shared" ref="B6:B25" si="0">IFERROR(INDEX($B$29:$I$70,MATCH($A6,$I$29:$I$70,0),1),"")</f>
        <v/>
      </c>
      <c r="C6" s="52" t="str">
        <f t="shared" ref="C6:C25" si="1">IFERROR(INDEX($B$29:$I$70,MATCH($A6,$I$29:$I$70,0),4),"")</f>
        <v/>
      </c>
      <c r="D6" s="53" t="str">
        <f t="shared" ref="D6:D25" si="2">IFERROR(INDEX($B$29:$I$70,MATCH($A6,$I$29:$I$70,0),6),"")</f>
        <v/>
      </c>
      <c r="E6" s="18"/>
      <c r="F6" s="18"/>
      <c r="G6" s="18"/>
      <c r="H6" s="18"/>
      <c r="I6" s="18"/>
      <c r="J6" s="18"/>
      <c r="K6" s="18"/>
    </row>
    <row r="7" spans="1:12" x14ac:dyDescent="0.3">
      <c r="A7" s="65">
        <f>A6+1</f>
        <v>2</v>
      </c>
      <c r="B7" s="57" t="str">
        <f t="shared" si="0"/>
        <v/>
      </c>
      <c r="C7" s="52" t="str">
        <f t="shared" si="1"/>
        <v/>
      </c>
      <c r="D7" s="53" t="str">
        <f t="shared" si="2"/>
        <v/>
      </c>
      <c r="E7" s="18"/>
      <c r="F7" s="18"/>
      <c r="G7" s="18"/>
      <c r="H7" s="18"/>
      <c r="I7" s="18"/>
      <c r="J7" s="18"/>
      <c r="K7" s="18"/>
    </row>
    <row r="8" spans="1:12" x14ac:dyDescent="0.3">
      <c r="A8" s="65">
        <f t="shared" ref="A8:A25" si="3">A7+1</f>
        <v>3</v>
      </c>
      <c r="B8" s="57" t="str">
        <f t="shared" si="0"/>
        <v/>
      </c>
      <c r="C8" s="52" t="str">
        <f t="shared" si="1"/>
        <v/>
      </c>
      <c r="D8" s="53" t="str">
        <f t="shared" si="2"/>
        <v/>
      </c>
      <c r="E8" s="18"/>
      <c r="F8" s="18"/>
      <c r="G8" s="18"/>
      <c r="H8" s="18"/>
      <c r="I8" s="18"/>
      <c r="J8" s="18"/>
      <c r="K8" s="18"/>
    </row>
    <row r="9" spans="1:12" x14ac:dyDescent="0.3">
      <c r="A9" s="65">
        <f t="shared" si="3"/>
        <v>4</v>
      </c>
      <c r="B9" s="57" t="str">
        <f t="shared" si="0"/>
        <v/>
      </c>
      <c r="C9" s="52" t="str">
        <f t="shared" si="1"/>
        <v/>
      </c>
      <c r="D9" s="53" t="str">
        <f t="shared" si="2"/>
        <v/>
      </c>
      <c r="E9" s="18"/>
      <c r="F9" s="18"/>
      <c r="G9" s="18"/>
      <c r="H9" s="18"/>
      <c r="I9" s="18"/>
      <c r="J9" s="18"/>
      <c r="K9" s="18"/>
    </row>
    <row r="10" spans="1:12" x14ac:dyDescent="0.3">
      <c r="A10" s="65">
        <f t="shared" si="3"/>
        <v>5</v>
      </c>
      <c r="B10" s="57" t="str">
        <f t="shared" si="0"/>
        <v/>
      </c>
      <c r="C10" s="52" t="str">
        <f t="shared" si="1"/>
        <v/>
      </c>
      <c r="D10" s="53" t="str">
        <f t="shared" si="2"/>
        <v/>
      </c>
      <c r="E10" s="18"/>
      <c r="F10" s="18"/>
      <c r="G10" s="18"/>
      <c r="H10" s="18"/>
      <c r="I10" s="18"/>
      <c r="J10" s="18"/>
      <c r="K10" s="18"/>
    </row>
    <row r="11" spans="1:12" x14ac:dyDescent="0.3">
      <c r="A11" s="65">
        <f t="shared" si="3"/>
        <v>6</v>
      </c>
      <c r="B11" s="57" t="str">
        <f t="shared" si="0"/>
        <v/>
      </c>
      <c r="C11" s="52" t="str">
        <f t="shared" si="1"/>
        <v/>
      </c>
      <c r="D11" s="53" t="str">
        <f t="shared" si="2"/>
        <v/>
      </c>
      <c r="E11" s="18"/>
      <c r="F11" s="18"/>
      <c r="G11" s="18"/>
      <c r="H11" s="18"/>
      <c r="I11" s="18"/>
      <c r="J11" s="18"/>
      <c r="K11" s="18"/>
    </row>
    <row r="12" spans="1:12" x14ac:dyDescent="0.3">
      <c r="A12" s="65">
        <f t="shared" si="3"/>
        <v>7</v>
      </c>
      <c r="B12" s="57" t="str">
        <f t="shared" si="0"/>
        <v/>
      </c>
      <c r="C12" s="52" t="str">
        <f t="shared" si="1"/>
        <v/>
      </c>
      <c r="D12" s="53" t="str">
        <f t="shared" si="2"/>
        <v/>
      </c>
      <c r="E12" s="18"/>
      <c r="F12" s="18"/>
      <c r="G12" s="18"/>
      <c r="H12" s="18"/>
      <c r="I12" s="18"/>
      <c r="J12" s="18"/>
      <c r="K12" s="18"/>
    </row>
    <row r="13" spans="1:12" x14ac:dyDescent="0.3">
      <c r="A13" s="65">
        <f t="shared" si="3"/>
        <v>8</v>
      </c>
      <c r="B13" s="57" t="str">
        <f t="shared" si="0"/>
        <v/>
      </c>
      <c r="C13" s="52" t="str">
        <f t="shared" si="1"/>
        <v/>
      </c>
      <c r="D13" s="53" t="str">
        <f t="shared" si="2"/>
        <v/>
      </c>
      <c r="E13" s="18"/>
      <c r="F13" s="18"/>
      <c r="G13" s="18"/>
      <c r="H13" s="18"/>
      <c r="I13" s="18"/>
      <c r="J13" s="18"/>
      <c r="K13" s="18"/>
    </row>
    <row r="14" spans="1:12" x14ac:dyDescent="0.3">
      <c r="A14" s="65">
        <f t="shared" si="3"/>
        <v>9</v>
      </c>
      <c r="B14" s="57" t="str">
        <f t="shared" si="0"/>
        <v/>
      </c>
      <c r="C14" s="52" t="str">
        <f t="shared" si="1"/>
        <v/>
      </c>
      <c r="D14" s="53" t="str">
        <f t="shared" si="2"/>
        <v/>
      </c>
      <c r="E14" s="18"/>
      <c r="F14" s="18"/>
      <c r="G14" s="18"/>
      <c r="H14" s="18"/>
      <c r="I14" s="18"/>
      <c r="J14" s="18"/>
      <c r="K14" s="18"/>
    </row>
    <row r="15" spans="1:12" x14ac:dyDescent="0.3">
      <c r="A15" s="65">
        <f t="shared" si="3"/>
        <v>10</v>
      </c>
      <c r="B15" s="57" t="str">
        <f t="shared" si="0"/>
        <v/>
      </c>
      <c r="C15" s="52" t="str">
        <f t="shared" si="1"/>
        <v/>
      </c>
      <c r="D15" s="53" t="str">
        <f t="shared" si="2"/>
        <v/>
      </c>
      <c r="E15" s="18"/>
      <c r="F15" s="18"/>
      <c r="G15" s="18"/>
      <c r="H15" s="18"/>
      <c r="I15" s="18"/>
      <c r="J15" s="18"/>
      <c r="K15" s="18"/>
    </row>
    <row r="16" spans="1:12" x14ac:dyDescent="0.3">
      <c r="A16" s="65">
        <f t="shared" si="3"/>
        <v>11</v>
      </c>
      <c r="B16" s="57" t="str">
        <f t="shared" si="0"/>
        <v/>
      </c>
      <c r="C16" s="52" t="str">
        <f t="shared" si="1"/>
        <v/>
      </c>
      <c r="D16" s="53" t="str">
        <f t="shared" si="2"/>
        <v/>
      </c>
      <c r="E16" s="18"/>
      <c r="F16" s="18"/>
      <c r="G16" s="18"/>
      <c r="H16" s="18"/>
      <c r="I16" s="18"/>
      <c r="J16" s="18"/>
      <c r="K16" s="18"/>
    </row>
    <row r="17" spans="1:12" x14ac:dyDescent="0.3">
      <c r="A17" s="65">
        <f t="shared" si="3"/>
        <v>12</v>
      </c>
      <c r="B17" s="57" t="str">
        <f t="shared" si="0"/>
        <v/>
      </c>
      <c r="C17" s="52" t="str">
        <f t="shared" si="1"/>
        <v/>
      </c>
      <c r="D17" s="53" t="str">
        <f t="shared" si="2"/>
        <v/>
      </c>
      <c r="E17" s="18"/>
      <c r="F17" s="18"/>
      <c r="G17" s="18"/>
      <c r="H17" s="18"/>
      <c r="I17" s="18"/>
      <c r="J17" s="18"/>
      <c r="K17" s="18"/>
    </row>
    <row r="18" spans="1:12" x14ac:dyDescent="0.3">
      <c r="A18" s="65">
        <f t="shared" si="3"/>
        <v>13</v>
      </c>
      <c r="B18" s="57" t="str">
        <f t="shared" si="0"/>
        <v/>
      </c>
      <c r="C18" s="52" t="str">
        <f t="shared" si="1"/>
        <v/>
      </c>
      <c r="D18" s="53" t="str">
        <f t="shared" si="2"/>
        <v/>
      </c>
      <c r="E18" s="18"/>
      <c r="F18" s="18"/>
      <c r="G18" s="18"/>
      <c r="H18" s="18"/>
      <c r="I18" s="18"/>
      <c r="J18" s="18"/>
      <c r="K18" s="18"/>
    </row>
    <row r="19" spans="1:12" x14ac:dyDescent="0.3">
      <c r="A19" s="65">
        <f t="shared" si="3"/>
        <v>14</v>
      </c>
      <c r="B19" s="57" t="str">
        <f t="shared" si="0"/>
        <v/>
      </c>
      <c r="C19" s="52" t="str">
        <f t="shared" si="1"/>
        <v/>
      </c>
      <c r="D19" s="53" t="str">
        <f t="shared" si="2"/>
        <v/>
      </c>
      <c r="E19" s="18"/>
      <c r="F19" s="18"/>
      <c r="G19" s="18"/>
      <c r="H19" s="18"/>
      <c r="I19" s="18"/>
      <c r="J19" s="18"/>
      <c r="K19" s="18"/>
    </row>
    <row r="20" spans="1:12" x14ac:dyDescent="0.3">
      <c r="A20" s="65">
        <f t="shared" si="3"/>
        <v>15</v>
      </c>
      <c r="B20" s="57" t="str">
        <f t="shared" si="0"/>
        <v/>
      </c>
      <c r="C20" s="52" t="str">
        <f t="shared" si="1"/>
        <v/>
      </c>
      <c r="D20" s="53" t="str">
        <f t="shared" si="2"/>
        <v/>
      </c>
      <c r="E20" s="18"/>
      <c r="F20" s="18"/>
      <c r="G20" s="18"/>
      <c r="H20" s="18"/>
      <c r="I20" s="18"/>
      <c r="J20" s="18"/>
      <c r="K20" s="18"/>
    </row>
    <row r="21" spans="1:12" x14ac:dyDescent="0.3">
      <c r="A21" s="65">
        <f t="shared" si="3"/>
        <v>16</v>
      </c>
      <c r="B21" s="57" t="str">
        <f t="shared" si="0"/>
        <v/>
      </c>
      <c r="C21" s="52" t="str">
        <f t="shared" si="1"/>
        <v/>
      </c>
      <c r="D21" s="53" t="str">
        <f t="shared" si="2"/>
        <v/>
      </c>
      <c r="E21" s="18"/>
      <c r="F21" s="18"/>
      <c r="G21" s="18"/>
      <c r="H21" s="18"/>
      <c r="I21" s="18"/>
      <c r="J21" s="18"/>
      <c r="K21" s="18"/>
    </row>
    <row r="22" spans="1:12" x14ac:dyDescent="0.3">
      <c r="A22" s="65">
        <f t="shared" si="3"/>
        <v>17</v>
      </c>
      <c r="B22" s="57" t="str">
        <f t="shared" si="0"/>
        <v/>
      </c>
      <c r="C22" s="52" t="str">
        <f t="shared" si="1"/>
        <v/>
      </c>
      <c r="D22" s="53" t="str">
        <f t="shared" si="2"/>
        <v/>
      </c>
      <c r="E22" s="18"/>
      <c r="F22" s="18"/>
      <c r="G22" s="18"/>
      <c r="H22" s="18"/>
      <c r="I22" s="18"/>
      <c r="J22" s="18"/>
      <c r="K22" s="18"/>
    </row>
    <row r="23" spans="1:12" x14ac:dyDescent="0.3">
      <c r="A23" s="65">
        <f t="shared" si="3"/>
        <v>18</v>
      </c>
      <c r="B23" s="57" t="str">
        <f t="shared" si="0"/>
        <v/>
      </c>
      <c r="C23" s="52" t="str">
        <f t="shared" si="1"/>
        <v/>
      </c>
      <c r="D23" s="53" t="str">
        <f t="shared" si="2"/>
        <v/>
      </c>
      <c r="E23" s="18"/>
      <c r="F23" s="18"/>
      <c r="G23" s="18"/>
      <c r="H23" s="18"/>
      <c r="I23" s="18"/>
      <c r="J23" s="18"/>
      <c r="K23" s="18"/>
    </row>
    <row r="24" spans="1:12" x14ac:dyDescent="0.3">
      <c r="A24" s="65">
        <f t="shared" si="3"/>
        <v>19</v>
      </c>
      <c r="B24" s="57" t="str">
        <f t="shared" si="0"/>
        <v/>
      </c>
      <c r="C24" s="52" t="str">
        <f t="shared" si="1"/>
        <v/>
      </c>
      <c r="D24" s="53" t="str">
        <f t="shared" si="2"/>
        <v/>
      </c>
      <c r="E24" s="18"/>
      <c r="F24" s="18"/>
      <c r="G24" s="18"/>
      <c r="H24" s="18"/>
      <c r="I24" s="18"/>
      <c r="J24" s="18"/>
      <c r="K24" s="18"/>
    </row>
    <row r="25" spans="1:12" x14ac:dyDescent="0.3">
      <c r="A25" s="65">
        <f t="shared" si="3"/>
        <v>20</v>
      </c>
      <c r="B25" s="58" t="str">
        <f t="shared" si="0"/>
        <v/>
      </c>
      <c r="C25" s="54" t="str">
        <f t="shared" si="1"/>
        <v/>
      </c>
      <c r="D25" s="55" t="str">
        <f t="shared" si="2"/>
        <v/>
      </c>
      <c r="E25" s="18"/>
      <c r="F25" s="18"/>
      <c r="G25" s="18"/>
      <c r="H25" s="18"/>
      <c r="I25" s="18"/>
      <c r="J25" s="18"/>
      <c r="K25" s="18"/>
    </row>
    <row r="26" spans="1:12" x14ac:dyDescent="0.3">
      <c r="B26" s="18"/>
      <c r="C26" s="18"/>
      <c r="D26" s="18"/>
      <c r="E26" s="18"/>
      <c r="F26" s="18"/>
      <c r="G26" s="18"/>
      <c r="H26" s="18"/>
      <c r="I26" s="18"/>
      <c r="J26" s="18"/>
      <c r="K26" s="18"/>
    </row>
    <row r="27" spans="1:12" x14ac:dyDescent="0.3">
      <c r="A27" s="16"/>
      <c r="B27" s="25" t="s">
        <v>58</v>
      </c>
      <c r="C27" s="14"/>
      <c r="D27" s="14"/>
      <c r="E27" s="14"/>
      <c r="F27" s="14"/>
      <c r="G27" s="14"/>
      <c r="H27" s="14"/>
      <c r="I27" s="14"/>
      <c r="J27" s="14"/>
      <c r="K27" s="14"/>
      <c r="L27" s="17"/>
    </row>
    <row r="28" spans="1:12" x14ac:dyDescent="0.3">
      <c r="B28" s="19"/>
      <c r="C28" s="19"/>
      <c r="D28" s="19"/>
      <c r="E28" s="19"/>
      <c r="F28" s="19"/>
      <c r="G28" s="19"/>
      <c r="H28" s="19"/>
      <c r="I28" s="19"/>
      <c r="J28" s="19"/>
      <c r="K28" s="19"/>
    </row>
    <row r="29" spans="1:12" ht="29.4" thickBot="1" x14ac:dyDescent="0.35">
      <c r="B29" s="27" t="s">
        <v>1</v>
      </c>
      <c r="C29" s="27" t="s">
        <v>15</v>
      </c>
      <c r="D29" s="27" t="s">
        <v>16</v>
      </c>
      <c r="E29" s="28" t="s">
        <v>17</v>
      </c>
      <c r="F29" s="27" t="s">
        <v>19</v>
      </c>
      <c r="G29" s="29" t="s">
        <v>18</v>
      </c>
      <c r="H29" s="30" t="s">
        <v>20</v>
      </c>
      <c r="I29" s="66" t="s">
        <v>51</v>
      </c>
    </row>
    <row r="30" spans="1:12" ht="15" thickTop="1" x14ac:dyDescent="0.3">
      <c r="B30" s="2" t="e" cm="1">
        <f t="array" ref="B30">_xlfn.UNIQUE(_xlfn.ANCHORARRAY('DO NOT EDIT - Lists'!F4))</f>
        <v>#VALUE!</v>
      </c>
      <c r="C30" s="2" t="e">
        <f t="shared" ref="C30:C70" si="4">LEFT(B30,FIND("]",B30,1))</f>
        <v>#VALUE!</v>
      </c>
      <c r="D30" s="2" t="e">
        <f t="shared" ref="D30:D45" si="5">RIGHT(B30,LEN(B30)-LEN(C30)-1)</f>
        <v>#VALUE!</v>
      </c>
      <c r="E30" s="2" cm="1">
        <f t="array" ref="E30">SUM(IFERROR(IF(FIND($B30,'RAW DATA - Replies'!$I$3:$I$51,1)&gt;=1,1,0),0))</f>
        <v>0</v>
      </c>
      <c r="F30" s="15" t="e">
        <f>E30/COUNTA('RAW DATA - Replies'!$I$3:$I$51)</f>
        <v>#DIV/0!</v>
      </c>
      <c r="G30" s="2" cm="1">
        <f t="array" ref="G30">SUM(IFERROR(IF('RAW DATA - Replies'!$E$3:$E$51='RAW DATA - Replies'!$E$1,IF(FIND($B30,'RAW DATA - Replies'!$I$3:$I$51,1)&gt;=1,1,0),0),0))</f>
        <v>0</v>
      </c>
      <c r="H30" s="15" t="e">
        <f>G30/COUNTIF('RAW DATA - Replies'!$I$3:$I$51,'RAW DATA - Replies'!$E$1)</f>
        <v>#DIV/0!</v>
      </c>
      <c r="I30" s="66" t="e">
        <f>IF(B30="","",RANK(F30,$F$30:$F$51,0)+COUNTIF($F$30:F30,F30)-1)</f>
        <v>#VALUE!</v>
      </c>
      <c r="J30" s="15"/>
    </row>
    <row r="31" spans="1:12" x14ac:dyDescent="0.3">
      <c r="C31" s="2" t="e">
        <f t="shared" si="4"/>
        <v>#VALUE!</v>
      </c>
      <c r="D31" s="2" t="e">
        <f t="shared" si="5"/>
        <v>#VALUE!</v>
      </c>
      <c r="E31" s="2" cm="1">
        <f t="array" ref="E31">SUM(IFERROR(IF(FIND($B31,'RAW DATA - Replies'!$I$3:$I$51,1)&gt;=1,1,0),0))</f>
        <v>49</v>
      </c>
      <c r="F31" s="15" t="e">
        <f>E31/COUNTA('RAW DATA - Replies'!$I$3:$I$51)</f>
        <v>#DIV/0!</v>
      </c>
      <c r="G31" s="2" cm="1">
        <f t="array" ref="G31">SUM(IFERROR(IF('RAW DATA - Replies'!$E$3:$E$51='RAW DATA - Replies'!$E$1,IF(FIND($B31,'RAW DATA - Replies'!$I$3:$I$51,1)&gt;=1,1,0),0),0))</f>
        <v>0</v>
      </c>
      <c r="H31" s="15" t="e">
        <f>G31/COUNTIF('RAW DATA - Replies'!$I$3:$I$51,'RAW DATA - Replies'!$E$1)</f>
        <v>#DIV/0!</v>
      </c>
      <c r="I31" s="66" t="str">
        <f>IF(B31="","",RANK(F31,$F$30:$F$51,0)+COUNTIF($F$30:F31,F31)-1)</f>
        <v/>
      </c>
      <c r="J31" s="15"/>
    </row>
    <row r="32" spans="1:12" x14ac:dyDescent="0.3">
      <c r="C32" s="2" t="e">
        <f t="shared" si="4"/>
        <v>#VALUE!</v>
      </c>
      <c r="D32" s="2" t="e">
        <f t="shared" si="5"/>
        <v>#VALUE!</v>
      </c>
      <c r="E32" s="2" cm="1">
        <f t="array" ref="E32">SUM(IFERROR(IF(FIND($B32,'RAW DATA - Replies'!$I$3:$I$51,1)&gt;=1,1,0),0))</f>
        <v>49</v>
      </c>
      <c r="F32" s="15" t="e">
        <f>E32/COUNTA('RAW DATA - Replies'!$I$3:$I$51)</f>
        <v>#DIV/0!</v>
      </c>
      <c r="G32" s="2" cm="1">
        <f t="array" ref="G32">SUM(IFERROR(IF('RAW DATA - Replies'!$E$3:$E$51='RAW DATA - Replies'!$E$1,IF(FIND($B32,'RAW DATA - Replies'!$I$3:$I$51,1)&gt;=1,1,0),0),0))</f>
        <v>0</v>
      </c>
      <c r="H32" s="15" t="e">
        <f>G32/COUNTIF('RAW DATA - Replies'!$I$3:$I$51,'RAW DATA - Replies'!$E$1)</f>
        <v>#DIV/0!</v>
      </c>
      <c r="I32" s="66" t="str">
        <f>IF(B32="","",RANK(F32,$F$30:$F$51,0)+COUNTIF($F$30:F32,F32)-1)</f>
        <v/>
      </c>
      <c r="J32" s="15"/>
    </row>
    <row r="33" spans="3:10" x14ac:dyDescent="0.3">
      <c r="C33" s="2" t="e">
        <f t="shared" si="4"/>
        <v>#VALUE!</v>
      </c>
      <c r="D33" s="2" t="e">
        <f t="shared" si="5"/>
        <v>#VALUE!</v>
      </c>
      <c r="E33" s="2" cm="1">
        <f t="array" ref="E33">SUM(IFERROR(IF(FIND($B33,'RAW DATA - Replies'!$I$3:$I$51,1)&gt;=1,1,0),0))</f>
        <v>49</v>
      </c>
      <c r="F33" s="15" t="e">
        <f>E33/COUNTA('RAW DATA - Replies'!$I$3:$I$51)</f>
        <v>#DIV/0!</v>
      </c>
      <c r="G33" s="2" cm="1">
        <f t="array" ref="G33">SUM(IFERROR(IF('RAW DATA - Replies'!$E$3:$E$51='RAW DATA - Replies'!$E$1,IF(FIND($B33,'RAW DATA - Replies'!$I$3:$I$51,1)&gt;=1,1,0),0),0))</f>
        <v>0</v>
      </c>
      <c r="H33" s="15" t="e">
        <f>G33/COUNTIF('RAW DATA - Replies'!$I$3:$I$51,'RAW DATA - Replies'!$E$1)</f>
        <v>#DIV/0!</v>
      </c>
      <c r="I33" s="66" t="str">
        <f>IF(B33="","",RANK(F33,$F$30:$F$51,0)+COUNTIF($F$30:F33,F33)-1)</f>
        <v/>
      </c>
      <c r="J33" s="15"/>
    </row>
    <row r="34" spans="3:10" x14ac:dyDescent="0.3">
      <c r="C34" s="2" t="e">
        <f t="shared" si="4"/>
        <v>#VALUE!</v>
      </c>
      <c r="D34" s="2" t="e">
        <f t="shared" si="5"/>
        <v>#VALUE!</v>
      </c>
      <c r="E34" s="2" cm="1">
        <f t="array" ref="E34">SUM(IFERROR(IF(FIND($B34,'RAW DATA - Replies'!$I$3:$I$51,1)&gt;=1,1,0),0))</f>
        <v>49</v>
      </c>
      <c r="F34" s="15" t="e">
        <f>E34/COUNTA('RAW DATA - Replies'!$I$3:$I$51)</f>
        <v>#DIV/0!</v>
      </c>
      <c r="G34" s="2" cm="1">
        <f t="array" ref="G34">SUM(IFERROR(IF('RAW DATA - Replies'!$E$3:$E$51='RAW DATA - Replies'!$E$1,IF(FIND($B34,'RAW DATA - Replies'!$I$3:$I$51,1)&gt;=1,1,0),0),0))</f>
        <v>0</v>
      </c>
      <c r="H34" s="15" t="e">
        <f>G34/COUNTIF('RAW DATA - Replies'!$I$3:$I$51,'RAW DATA - Replies'!$E$1)</f>
        <v>#DIV/0!</v>
      </c>
      <c r="I34" s="66" t="str">
        <f>IF(B34="","",RANK(F34,$F$30:$F$51,0)+COUNTIF($F$30:F34,F34)-1)</f>
        <v/>
      </c>
      <c r="J34" s="15"/>
    </row>
    <row r="35" spans="3:10" x14ac:dyDescent="0.3">
      <c r="C35" s="2" t="e">
        <f t="shared" si="4"/>
        <v>#VALUE!</v>
      </c>
      <c r="D35" s="2" t="e">
        <f t="shared" si="5"/>
        <v>#VALUE!</v>
      </c>
      <c r="E35" s="2" cm="1">
        <f t="array" ref="E35">SUM(IFERROR(IF(FIND($B35,'RAW DATA - Replies'!$I$3:$I$51,1)&gt;=1,1,0),0))</f>
        <v>49</v>
      </c>
      <c r="F35" s="15" t="e">
        <f>E35/COUNTA('RAW DATA - Replies'!$I$3:$I$51)</f>
        <v>#DIV/0!</v>
      </c>
      <c r="G35" s="2" cm="1">
        <f t="array" ref="G35">SUM(IFERROR(IF('RAW DATA - Replies'!$E$3:$E$51='RAW DATA - Replies'!$E$1,IF(FIND($B35,'RAW DATA - Replies'!$I$3:$I$51,1)&gt;=1,1,0),0),0))</f>
        <v>0</v>
      </c>
      <c r="H35" s="15" t="e">
        <f>G35/COUNTIF('RAW DATA - Replies'!$I$3:$I$51,'RAW DATA - Replies'!$E$1)</f>
        <v>#DIV/0!</v>
      </c>
      <c r="I35" s="66" t="str">
        <f>IF(B35="","",RANK(F35,$F$30:$F$51,0)+COUNTIF($F$30:F35,F35)-1)</f>
        <v/>
      </c>
      <c r="J35" s="15"/>
    </row>
    <row r="36" spans="3:10" x14ac:dyDescent="0.3">
      <c r="C36" s="2" t="e">
        <f t="shared" si="4"/>
        <v>#VALUE!</v>
      </c>
      <c r="D36" s="2" t="e">
        <f t="shared" si="5"/>
        <v>#VALUE!</v>
      </c>
      <c r="E36" s="2" cm="1">
        <f t="array" ref="E36">SUM(IFERROR(IF(FIND($B36,'RAW DATA - Replies'!$I$3:$I$51,1)&gt;=1,1,0),0))</f>
        <v>49</v>
      </c>
      <c r="F36" s="15" t="e">
        <f>E36/COUNTA('RAW DATA - Replies'!$I$3:$I$51)</f>
        <v>#DIV/0!</v>
      </c>
      <c r="G36" s="2" cm="1">
        <f t="array" ref="G36">SUM(IFERROR(IF('RAW DATA - Replies'!$E$3:$E$51='RAW DATA - Replies'!$E$1,IF(FIND($B36,'RAW DATA - Replies'!$I$3:$I$51,1)&gt;=1,1,0),0),0))</f>
        <v>0</v>
      </c>
      <c r="H36" s="15" t="e">
        <f>G36/COUNTIF('RAW DATA - Replies'!$I$3:$I$51,'RAW DATA - Replies'!$E$1)</f>
        <v>#DIV/0!</v>
      </c>
      <c r="I36" s="66" t="str">
        <f>IF(B36="","",RANK(F36,$F$30:$F$51,0)+COUNTIF($F$30:F36,F36)-1)</f>
        <v/>
      </c>
      <c r="J36" s="15"/>
    </row>
    <row r="37" spans="3:10" x14ac:dyDescent="0.3">
      <c r="C37" s="2" t="e">
        <f t="shared" si="4"/>
        <v>#VALUE!</v>
      </c>
      <c r="D37" s="2" t="e">
        <f t="shared" si="5"/>
        <v>#VALUE!</v>
      </c>
      <c r="E37" s="2" cm="1">
        <f t="array" ref="E37">SUM(IFERROR(IF(FIND($B37,'RAW DATA - Replies'!$I$3:$I$51,1)&gt;=1,1,0),0))</f>
        <v>49</v>
      </c>
      <c r="F37" s="15" t="e">
        <f>E37/COUNTA('RAW DATA - Replies'!$I$3:$I$51)</f>
        <v>#DIV/0!</v>
      </c>
      <c r="G37" s="2" cm="1">
        <f t="array" ref="G37">SUM(IFERROR(IF('RAW DATA - Replies'!$E$3:$E$51='RAW DATA - Replies'!$E$1,IF(FIND($B37,'RAW DATA - Replies'!$I$3:$I$51,1)&gt;=1,1,0),0),0))</f>
        <v>0</v>
      </c>
      <c r="H37" s="15" t="e">
        <f>G37/COUNTIF('RAW DATA - Replies'!$I$3:$I$51,'RAW DATA - Replies'!$E$1)</f>
        <v>#DIV/0!</v>
      </c>
      <c r="I37" s="66" t="str">
        <f>IF(B37="","",RANK(F37,$F$30:$F$51,0)+COUNTIF($F$30:F37,F37)-1)</f>
        <v/>
      </c>
      <c r="J37" s="15"/>
    </row>
    <row r="38" spans="3:10" x14ac:dyDescent="0.3">
      <c r="C38" s="2" t="e">
        <f t="shared" si="4"/>
        <v>#VALUE!</v>
      </c>
      <c r="D38" s="2" t="e">
        <f t="shared" si="5"/>
        <v>#VALUE!</v>
      </c>
      <c r="E38" s="2" cm="1">
        <f t="array" ref="E38">SUM(IFERROR(IF(FIND($B38,'RAW DATA - Replies'!$I$3:$I$51,1)&gt;=1,1,0),0))</f>
        <v>49</v>
      </c>
      <c r="F38" s="15" t="e">
        <f>E38/COUNTA('RAW DATA - Replies'!$I$3:$I$51)</f>
        <v>#DIV/0!</v>
      </c>
      <c r="G38" s="2" cm="1">
        <f t="array" ref="G38">SUM(IFERROR(IF('RAW DATA - Replies'!$E$3:$E$51='RAW DATA - Replies'!$E$1,IF(FIND($B38,'RAW DATA - Replies'!$I$3:$I$51,1)&gt;=1,1,0),0),0))</f>
        <v>0</v>
      </c>
      <c r="H38" s="15" t="e">
        <f>G38/COUNTIF('RAW DATA - Replies'!$I$3:$I$51,'RAW DATA - Replies'!$E$1)</f>
        <v>#DIV/0!</v>
      </c>
      <c r="I38" s="66" t="str">
        <f>IF(B38="","",RANK(F38,$F$30:$F$51,0)+COUNTIF($F$30:F38,F38)-1)</f>
        <v/>
      </c>
      <c r="J38" s="15"/>
    </row>
    <row r="39" spans="3:10" x14ac:dyDescent="0.3">
      <c r="C39" s="2" t="e">
        <f t="shared" si="4"/>
        <v>#VALUE!</v>
      </c>
      <c r="D39" s="2" t="e">
        <f t="shared" si="5"/>
        <v>#VALUE!</v>
      </c>
      <c r="E39" s="2" cm="1">
        <f t="array" ref="E39">SUM(IFERROR(IF(FIND($B39,'RAW DATA - Replies'!$I$3:$I$51,1)&gt;=1,1,0),0))</f>
        <v>49</v>
      </c>
      <c r="F39" s="15" t="e">
        <f>E39/COUNTA('RAW DATA - Replies'!$I$3:$I$51)</f>
        <v>#DIV/0!</v>
      </c>
      <c r="G39" s="2" cm="1">
        <f t="array" ref="G39">SUM(IFERROR(IF('RAW DATA - Replies'!$E$3:$E$51='RAW DATA - Replies'!$E$1,IF(FIND($B39,'RAW DATA - Replies'!$I$3:$I$51,1)&gt;=1,1,0),0),0))</f>
        <v>0</v>
      </c>
      <c r="H39" s="15" t="e">
        <f>G39/COUNTIF('RAW DATA - Replies'!$I$3:$I$51,'RAW DATA - Replies'!$E$1)</f>
        <v>#DIV/0!</v>
      </c>
      <c r="I39" s="66" t="str">
        <f>IF(B39="","",RANK(F39,$F$30:$F$51,0)+COUNTIF($F$30:F39,F39)-1)</f>
        <v/>
      </c>
      <c r="J39" s="15"/>
    </row>
    <row r="40" spans="3:10" x14ac:dyDescent="0.3">
      <c r="C40" s="2" t="e">
        <f t="shared" si="4"/>
        <v>#VALUE!</v>
      </c>
      <c r="D40" s="2" t="e">
        <f t="shared" si="5"/>
        <v>#VALUE!</v>
      </c>
      <c r="E40" s="2" cm="1">
        <f t="array" ref="E40">SUM(IFERROR(IF(FIND($B40,'RAW DATA - Replies'!$I$3:$I$51,1)&gt;=1,1,0),0))</f>
        <v>49</v>
      </c>
      <c r="F40" s="15" t="e">
        <f>E40/COUNTA('RAW DATA - Replies'!$I$3:$I$51)</f>
        <v>#DIV/0!</v>
      </c>
      <c r="G40" s="2" cm="1">
        <f t="array" ref="G40">SUM(IFERROR(IF('RAW DATA - Replies'!$E$3:$E$51='RAW DATA - Replies'!$E$1,IF(FIND($B40,'RAW DATA - Replies'!$I$3:$I$51,1)&gt;=1,1,0),0),0))</f>
        <v>0</v>
      </c>
      <c r="H40" s="15" t="e">
        <f>G40/COUNTIF('RAW DATA - Replies'!$I$3:$I$51,'RAW DATA - Replies'!$E$1)</f>
        <v>#DIV/0!</v>
      </c>
      <c r="I40" s="66" t="str">
        <f>IF(B40="","",RANK(F40,$F$30:$F$51,0)+COUNTIF($F$30:F40,F40)-1)</f>
        <v/>
      </c>
      <c r="J40" s="15"/>
    </row>
    <row r="41" spans="3:10" x14ac:dyDescent="0.3">
      <c r="C41" s="2" t="e">
        <f t="shared" si="4"/>
        <v>#VALUE!</v>
      </c>
      <c r="D41" s="2" t="e">
        <f t="shared" si="5"/>
        <v>#VALUE!</v>
      </c>
      <c r="E41" s="2" cm="1">
        <f t="array" ref="E41">SUM(IFERROR(IF(FIND($B41,'RAW DATA - Replies'!$I$3:$I$51,1)&gt;=1,1,0),0))</f>
        <v>49</v>
      </c>
      <c r="F41" s="15" t="e">
        <f>E41/COUNTA('RAW DATA - Replies'!$I$3:$I$51)</f>
        <v>#DIV/0!</v>
      </c>
      <c r="G41" s="2" cm="1">
        <f t="array" ref="G41">SUM(IFERROR(IF('RAW DATA - Replies'!$E$3:$E$51='RAW DATA - Replies'!$E$1,IF(FIND($B41,'RAW DATA - Replies'!$I$3:$I$51,1)&gt;=1,1,0),0),0))</f>
        <v>0</v>
      </c>
      <c r="H41" s="15" t="e">
        <f>G41/COUNTIF('RAW DATA - Replies'!$I$3:$I$51,'RAW DATA - Replies'!$E$1)</f>
        <v>#DIV/0!</v>
      </c>
      <c r="I41" s="66" t="str">
        <f>IF(B41="","",RANK(F41,$F$30:$F$51,0)+COUNTIF($F$30:F41,F41)-1)</f>
        <v/>
      </c>
      <c r="J41" s="15"/>
    </row>
    <row r="42" spans="3:10" x14ac:dyDescent="0.3">
      <c r="C42" s="2" t="e">
        <f t="shared" si="4"/>
        <v>#VALUE!</v>
      </c>
      <c r="D42" s="2" t="e">
        <f t="shared" si="5"/>
        <v>#VALUE!</v>
      </c>
      <c r="E42" s="2" cm="1">
        <f t="array" ref="E42">SUM(IFERROR(IF(FIND($B42,'RAW DATA - Replies'!$I$3:$I$51,1)&gt;=1,1,0),0))</f>
        <v>49</v>
      </c>
      <c r="F42" s="15" t="e">
        <f>E42/COUNTA('RAW DATA - Replies'!$I$3:$I$51)</f>
        <v>#DIV/0!</v>
      </c>
      <c r="G42" s="2" cm="1">
        <f t="array" ref="G42">SUM(IFERROR(IF('RAW DATA - Replies'!$E$3:$E$51='RAW DATA - Replies'!$E$1,IF(FIND($B42,'RAW DATA - Replies'!$I$3:$I$51,1)&gt;=1,1,0),0),0))</f>
        <v>0</v>
      </c>
      <c r="H42" s="15" t="e">
        <f>G42/COUNTIF('RAW DATA - Replies'!$I$3:$I$51,'RAW DATA - Replies'!$E$1)</f>
        <v>#DIV/0!</v>
      </c>
      <c r="I42" s="66" t="str">
        <f>IF(B42="","",RANK(F42,$F$30:$F$51,0)+COUNTIF($F$30:F42,F42)-1)</f>
        <v/>
      </c>
      <c r="J42" s="15"/>
    </row>
    <row r="43" spans="3:10" x14ac:dyDescent="0.3">
      <c r="C43" s="2" t="e">
        <f t="shared" si="4"/>
        <v>#VALUE!</v>
      </c>
      <c r="D43" s="2" t="e">
        <f t="shared" si="5"/>
        <v>#VALUE!</v>
      </c>
      <c r="E43" s="2" cm="1">
        <f t="array" ref="E43">SUM(IFERROR(IF(FIND($B43,'RAW DATA - Replies'!$I$3:$I$51,1)&gt;=1,1,0),0))</f>
        <v>49</v>
      </c>
      <c r="F43" s="15" t="e">
        <f>E43/COUNTA('RAW DATA - Replies'!$I$3:$I$51)</f>
        <v>#DIV/0!</v>
      </c>
      <c r="G43" s="2" cm="1">
        <f t="array" ref="G43">SUM(IFERROR(IF('RAW DATA - Replies'!$E$3:$E$51='RAW DATA - Replies'!$E$1,IF(FIND($B43,'RAW DATA - Replies'!$I$3:$I$51,1)&gt;=1,1,0),0),0))</f>
        <v>0</v>
      </c>
      <c r="H43" s="15" t="e">
        <f>G43/COUNTIF('RAW DATA - Replies'!$I$3:$I$51,'RAW DATA - Replies'!$E$1)</f>
        <v>#DIV/0!</v>
      </c>
      <c r="I43" s="66" t="str">
        <f>IF(B43="","",RANK(F43,$F$30:$F$51,0)+COUNTIF($F$30:F43,F43)-1)</f>
        <v/>
      </c>
      <c r="J43" s="15"/>
    </row>
    <row r="44" spans="3:10" x14ac:dyDescent="0.3">
      <c r="C44" s="2" t="e">
        <f t="shared" si="4"/>
        <v>#VALUE!</v>
      </c>
      <c r="D44" s="2" t="e">
        <f t="shared" si="5"/>
        <v>#VALUE!</v>
      </c>
      <c r="E44" s="2" cm="1">
        <f t="array" ref="E44">SUM(IFERROR(IF(FIND($B44,'RAW DATA - Replies'!$I$3:$I$51,1)&gt;=1,1,0),0))</f>
        <v>49</v>
      </c>
      <c r="F44" s="15" t="e">
        <f>E44/COUNTA('RAW DATA - Replies'!$I$3:$I$51)</f>
        <v>#DIV/0!</v>
      </c>
      <c r="G44" s="2" cm="1">
        <f t="array" ref="G44">SUM(IFERROR(IF('RAW DATA - Replies'!$E$3:$E$51='RAW DATA - Replies'!$E$1,IF(FIND($B44,'RAW DATA - Replies'!$I$3:$I$51,1)&gt;=1,1,0),0),0))</f>
        <v>0</v>
      </c>
      <c r="H44" s="15" t="e">
        <f>G44/COUNTIF('RAW DATA - Replies'!$I$3:$I$51,'RAW DATA - Replies'!$E$1)</f>
        <v>#DIV/0!</v>
      </c>
      <c r="I44" s="66" t="str">
        <f>IF(B44="","",RANK(F44,$F$30:$F$51,0)+COUNTIF($F$30:F44,F44)-1)</f>
        <v/>
      </c>
      <c r="J44" s="15"/>
    </row>
    <row r="45" spans="3:10" x14ac:dyDescent="0.3">
      <c r="C45" s="2" t="e">
        <f t="shared" si="4"/>
        <v>#VALUE!</v>
      </c>
      <c r="D45" s="2" t="e">
        <f t="shared" si="5"/>
        <v>#VALUE!</v>
      </c>
      <c r="E45" s="2" cm="1">
        <f t="array" ref="E45">SUM(IFERROR(IF(FIND($B45,'RAW DATA - Replies'!$I$3:$I$51,1)&gt;=1,1,0),0))</f>
        <v>49</v>
      </c>
      <c r="F45" s="15" t="e">
        <f>E45/COUNTA('RAW DATA - Replies'!$I$3:$I$51)</f>
        <v>#DIV/0!</v>
      </c>
      <c r="G45" s="2" cm="1">
        <f t="array" ref="G45">SUM(IFERROR(IF('RAW DATA - Replies'!$E$3:$E$51='RAW DATA - Replies'!$E$1,IF(FIND($B45,'RAW DATA - Replies'!$I$3:$I$51,1)&gt;=1,1,0),0),0))</f>
        <v>0</v>
      </c>
      <c r="H45" s="15" t="e">
        <f>G45/COUNTIF('RAW DATA - Replies'!$I$3:$I$51,'RAW DATA - Replies'!$E$1)</f>
        <v>#DIV/0!</v>
      </c>
      <c r="I45" s="66" t="str">
        <f>IF(B45="","",RANK(F45,$F$30:$F$51,0)+COUNTIF($F$30:F45,F45)-1)</f>
        <v/>
      </c>
      <c r="J45" s="15"/>
    </row>
    <row r="46" spans="3:10" x14ac:dyDescent="0.3">
      <c r="C46" s="2" t="e">
        <f t="shared" si="4"/>
        <v>#VALUE!</v>
      </c>
      <c r="D46" s="2" t="e">
        <f t="shared" ref="D46:D61" si="6">RIGHT(B46,LEN(B46)-LEN(C46)-1)</f>
        <v>#VALUE!</v>
      </c>
      <c r="E46" s="2" cm="1">
        <f t="array" ref="E46">SUM(IFERROR(IF(FIND($B46,'RAW DATA - Replies'!$I$3:$I$51,1)&gt;=1,1,0),0))</f>
        <v>49</v>
      </c>
      <c r="F46" s="15" t="e">
        <f>E46/COUNTA('RAW DATA - Replies'!$I$3:$I$51)</f>
        <v>#DIV/0!</v>
      </c>
      <c r="G46" s="2" cm="1">
        <f t="array" ref="G46">SUM(IFERROR(IF('RAW DATA - Replies'!$E$3:$E$51='RAW DATA - Replies'!$E$1,IF(FIND($B46,'RAW DATA - Replies'!$I$3:$I$51,1)&gt;=1,1,0),0),0))</f>
        <v>0</v>
      </c>
      <c r="H46" s="15" t="e">
        <f>G46/COUNTIF('RAW DATA - Replies'!$I$3:$I$51,'RAW DATA - Replies'!$E$1)</f>
        <v>#DIV/0!</v>
      </c>
      <c r="I46" s="66" t="str">
        <f>IF(B46="","",RANK(F46,$F$30:$F$51,0)+COUNTIF($F$30:F46,F46)-1)</f>
        <v/>
      </c>
    </row>
    <row r="47" spans="3:10" x14ac:dyDescent="0.3">
      <c r="C47" s="2" t="e">
        <f t="shared" si="4"/>
        <v>#VALUE!</v>
      </c>
      <c r="D47" s="2" t="e">
        <f t="shared" si="6"/>
        <v>#VALUE!</v>
      </c>
      <c r="E47" s="2" cm="1">
        <f t="array" ref="E47">SUM(IFERROR(IF(FIND($B47,'RAW DATA - Replies'!$I$3:$I$51,1)&gt;=1,1,0),0))</f>
        <v>49</v>
      </c>
      <c r="F47" s="15" t="e">
        <f>E47/COUNTA('RAW DATA - Replies'!$I$3:$I$51)</f>
        <v>#DIV/0!</v>
      </c>
      <c r="G47" s="2" cm="1">
        <f t="array" ref="G47">SUM(IFERROR(IF('RAW DATA - Replies'!$E$3:$E$51='RAW DATA - Replies'!$E$1,IF(FIND($B47,'RAW DATA - Replies'!$I$3:$I$51,1)&gt;=1,1,0),0),0))</f>
        <v>0</v>
      </c>
      <c r="H47" s="15" t="e">
        <f>G47/COUNTIF('RAW DATA - Replies'!$I$3:$I$51,'RAW DATA - Replies'!$E$1)</f>
        <v>#DIV/0!</v>
      </c>
      <c r="I47" s="66" t="str">
        <f>IF(B47="","",RANK(F47,$F$30:$F$51,0)+COUNTIF($F$30:F47,F47)-1)</f>
        <v/>
      </c>
    </row>
    <row r="48" spans="3:10" x14ac:dyDescent="0.3">
      <c r="C48" s="2" t="e">
        <f t="shared" si="4"/>
        <v>#VALUE!</v>
      </c>
      <c r="D48" s="2" t="e">
        <f t="shared" si="6"/>
        <v>#VALUE!</v>
      </c>
      <c r="E48" s="2" cm="1">
        <f t="array" ref="E48">SUM(IFERROR(IF(FIND($B48,'RAW DATA - Replies'!$I$3:$I$51,1)&gt;=1,1,0),0))</f>
        <v>49</v>
      </c>
      <c r="F48" s="15" t="e">
        <f>E48/COUNTA('RAW DATA - Replies'!$I$3:$I$51)</f>
        <v>#DIV/0!</v>
      </c>
      <c r="G48" s="2" cm="1">
        <f t="array" ref="G48">SUM(IFERROR(IF('RAW DATA - Replies'!$E$3:$E$51='RAW DATA - Replies'!$E$1,IF(FIND($B48,'RAW DATA - Replies'!$I$3:$I$51,1)&gt;=1,1,0),0),0))</f>
        <v>0</v>
      </c>
      <c r="H48" s="15" t="e">
        <f>G48/COUNTIF('RAW DATA - Replies'!$I$3:$I$51,'RAW DATA - Replies'!$E$1)</f>
        <v>#DIV/0!</v>
      </c>
      <c r="I48" s="66" t="str">
        <f>IF(B48="","",RANK(F48,$F$30:$F$51,0)+COUNTIF($F$30:F48,F48)-1)</f>
        <v/>
      </c>
    </row>
    <row r="49" spans="3:9" x14ac:dyDescent="0.3">
      <c r="C49" s="2" t="e">
        <f t="shared" si="4"/>
        <v>#VALUE!</v>
      </c>
      <c r="D49" s="2" t="e">
        <f t="shared" si="6"/>
        <v>#VALUE!</v>
      </c>
      <c r="E49" s="2" cm="1">
        <f t="array" ref="E49">SUM(IFERROR(IF(FIND($B49,'RAW DATA - Replies'!$I$3:$I$51,1)&gt;=1,1,0),0))</f>
        <v>49</v>
      </c>
      <c r="F49" s="15" t="e">
        <f>E49/COUNTA('RAW DATA - Replies'!$I$3:$I$51)</f>
        <v>#DIV/0!</v>
      </c>
      <c r="G49" s="2" cm="1">
        <f t="array" ref="G49">SUM(IFERROR(IF('RAW DATA - Replies'!$E$3:$E$51='RAW DATA - Replies'!$E$1,IF(FIND($B49,'RAW DATA - Replies'!$I$3:$I$51,1)&gt;=1,1,0),0),0))</f>
        <v>0</v>
      </c>
      <c r="H49" s="15" t="e">
        <f>G49/COUNTIF('RAW DATA - Replies'!$I$3:$I$51,'RAW DATA - Replies'!$E$1)</f>
        <v>#DIV/0!</v>
      </c>
      <c r="I49" s="66" t="str">
        <f>IF(B49="","",RANK(F49,$F$30:$F$51,0)+COUNTIF($F$30:F49,F49)-1)</f>
        <v/>
      </c>
    </row>
    <row r="50" spans="3:9" x14ac:dyDescent="0.3">
      <c r="C50" s="2" t="e">
        <f t="shared" si="4"/>
        <v>#VALUE!</v>
      </c>
      <c r="D50" s="2" t="e">
        <f t="shared" si="6"/>
        <v>#VALUE!</v>
      </c>
      <c r="E50" s="2" cm="1">
        <f t="array" ref="E50">SUM(IFERROR(IF(FIND($B50,'RAW DATA - Replies'!$I$3:$I$51,1)&gt;=1,1,0),0))</f>
        <v>49</v>
      </c>
      <c r="F50" s="15" t="e">
        <f>E50/COUNTA('RAW DATA - Replies'!$I$3:$I$51)</f>
        <v>#DIV/0!</v>
      </c>
      <c r="G50" s="2" cm="1">
        <f t="array" ref="G50">SUM(IFERROR(IF('RAW DATA - Replies'!$E$3:$E$51='RAW DATA - Replies'!$E$1,IF(FIND($B50,'RAW DATA - Replies'!$I$3:$I$51,1)&gt;=1,1,0),0),0))</f>
        <v>0</v>
      </c>
      <c r="H50" s="15" t="e">
        <f>G50/COUNTIF('RAW DATA - Replies'!$I$3:$I$51,'RAW DATA - Replies'!$E$1)</f>
        <v>#DIV/0!</v>
      </c>
      <c r="I50" s="66" t="str">
        <f>IF(B50="","",RANK(F50,$F$30:$F$51,0)+COUNTIF($F$30:F50,F50)-1)</f>
        <v/>
      </c>
    </row>
    <row r="51" spans="3:9" x14ac:dyDescent="0.3">
      <c r="C51" s="2" t="e">
        <f t="shared" si="4"/>
        <v>#VALUE!</v>
      </c>
      <c r="D51" s="2" t="e">
        <f t="shared" si="6"/>
        <v>#VALUE!</v>
      </c>
      <c r="E51" s="2" cm="1">
        <f t="array" ref="E51">SUM(IFERROR(IF(FIND($B51,'RAW DATA - Replies'!$I$3:$I$51,1)&gt;=1,1,0),0))</f>
        <v>49</v>
      </c>
      <c r="F51" s="15" t="e">
        <f>E51/COUNTA('RAW DATA - Replies'!$I$3:$I$51)</f>
        <v>#DIV/0!</v>
      </c>
      <c r="G51" s="2" cm="1">
        <f t="array" ref="G51">SUM(IFERROR(IF('RAW DATA - Replies'!$E$3:$E$51='RAW DATA - Replies'!$E$1,IF(FIND($B51,'RAW DATA - Replies'!$I$3:$I$51,1)&gt;=1,1,0),0),0))</f>
        <v>0</v>
      </c>
      <c r="H51" s="15" t="e">
        <f>G51/COUNTIF('RAW DATA - Replies'!$I$3:$I$51,'RAW DATA - Replies'!$E$1)</f>
        <v>#DIV/0!</v>
      </c>
      <c r="I51" s="66" t="str">
        <f>IF(B51="","",RANK(F51,$F$30:$F$51,0)+COUNTIF($F$30:F51,F51)-1)</f>
        <v/>
      </c>
    </row>
    <row r="52" spans="3:9" x14ac:dyDescent="0.3">
      <c r="C52" s="2" t="e">
        <f t="shared" si="4"/>
        <v>#VALUE!</v>
      </c>
      <c r="D52" s="2" t="e">
        <f t="shared" si="6"/>
        <v>#VALUE!</v>
      </c>
      <c r="E52" s="2" cm="1">
        <f t="array" ref="E52">SUM(IFERROR(IF(FIND($B52,'RAW DATA - Replies'!$I$3:$I$51,1)&gt;=1,1,0),0))</f>
        <v>49</v>
      </c>
      <c r="F52" s="15" t="e">
        <f>E52/COUNTA('RAW DATA - Replies'!$I$3:$I$51)</f>
        <v>#DIV/0!</v>
      </c>
      <c r="G52" s="2" cm="1">
        <f t="array" ref="G52">SUM(IFERROR(IF('RAW DATA - Replies'!$E$3:$E$51='RAW DATA - Replies'!$E$1,IF(FIND($B52,'RAW DATA - Replies'!$I$3:$I$51,1)&gt;=1,1,0),0),0))</f>
        <v>0</v>
      </c>
      <c r="H52" s="15" t="e">
        <f>G52/COUNTIF('RAW DATA - Replies'!$I$3:$I$51,'RAW DATA - Replies'!$E$1)</f>
        <v>#DIV/0!</v>
      </c>
      <c r="I52" s="66" t="str">
        <f>IF(B52="","",RANK(F52,$F$30:$F$51,0)+COUNTIF($F$30:F52,F52)-1)</f>
        <v/>
      </c>
    </row>
    <row r="53" spans="3:9" x14ac:dyDescent="0.3">
      <c r="C53" s="2" t="e">
        <f t="shared" si="4"/>
        <v>#VALUE!</v>
      </c>
      <c r="D53" s="2" t="e">
        <f t="shared" si="6"/>
        <v>#VALUE!</v>
      </c>
      <c r="E53" s="2" cm="1">
        <f t="array" ref="E53">SUM(IFERROR(IF(FIND($B53,'RAW DATA - Replies'!$I$3:$I$51,1)&gt;=1,1,0),0))</f>
        <v>49</v>
      </c>
      <c r="F53" s="15" t="e">
        <f>E53/COUNTA('RAW DATA - Replies'!$I$3:$I$51)</f>
        <v>#DIV/0!</v>
      </c>
      <c r="G53" s="2" cm="1">
        <f t="array" ref="G53">SUM(IFERROR(IF('RAW DATA - Replies'!$E$3:$E$51='RAW DATA - Replies'!$E$1,IF(FIND($B53,'RAW DATA - Replies'!$I$3:$I$51,1)&gt;=1,1,0),0),0))</f>
        <v>0</v>
      </c>
      <c r="H53" s="15" t="e">
        <f>G53/COUNTIF('RAW DATA - Replies'!$I$3:$I$51,'RAW DATA - Replies'!$E$1)</f>
        <v>#DIV/0!</v>
      </c>
      <c r="I53" s="66" t="str">
        <f>IF(B53="","",RANK(F53,$F$30:$F$51,0)+COUNTIF($F$30:F53,F53)-1)</f>
        <v/>
      </c>
    </row>
    <row r="54" spans="3:9" x14ac:dyDescent="0.3">
      <c r="C54" s="2" t="e">
        <f t="shared" si="4"/>
        <v>#VALUE!</v>
      </c>
      <c r="D54" s="2" t="e">
        <f t="shared" si="6"/>
        <v>#VALUE!</v>
      </c>
      <c r="E54" s="2" cm="1">
        <f t="array" ref="E54">SUM(IFERROR(IF(FIND($B54,'RAW DATA - Replies'!$I$3:$I$51,1)&gt;=1,1,0),0))</f>
        <v>49</v>
      </c>
      <c r="F54" s="15" t="e">
        <f>E54/COUNTA('RAW DATA - Replies'!$I$3:$I$51)</f>
        <v>#DIV/0!</v>
      </c>
      <c r="G54" s="2" cm="1">
        <f t="array" ref="G54">SUM(IFERROR(IF('RAW DATA - Replies'!$E$3:$E$51='RAW DATA - Replies'!$E$1,IF(FIND($B54,'RAW DATA - Replies'!$I$3:$I$51,1)&gt;=1,1,0),0),0))</f>
        <v>0</v>
      </c>
      <c r="H54" s="15" t="e">
        <f>G54/COUNTIF('RAW DATA - Replies'!$I$3:$I$51,'RAW DATA - Replies'!$E$1)</f>
        <v>#DIV/0!</v>
      </c>
      <c r="I54" s="66" t="str">
        <f>IF(B54="","",RANK(F54,$F$30:$F$51,0)+COUNTIF($F$30:F54,F54)-1)</f>
        <v/>
      </c>
    </row>
    <row r="55" spans="3:9" x14ac:dyDescent="0.3">
      <c r="C55" s="2" t="e">
        <f t="shared" si="4"/>
        <v>#VALUE!</v>
      </c>
      <c r="D55" s="2" t="e">
        <f t="shared" si="6"/>
        <v>#VALUE!</v>
      </c>
      <c r="E55" s="2" cm="1">
        <f t="array" ref="E55">SUM(IFERROR(IF(FIND($B55,'RAW DATA - Replies'!$I$3:$I$51,1)&gt;=1,1,0),0))</f>
        <v>49</v>
      </c>
      <c r="F55" s="15" t="e">
        <f>E55/COUNTA('RAW DATA - Replies'!$I$3:$I$51)</f>
        <v>#DIV/0!</v>
      </c>
      <c r="G55" s="2" cm="1">
        <f t="array" ref="G55">SUM(IFERROR(IF('RAW DATA - Replies'!$E$3:$E$51='RAW DATA - Replies'!$E$1,IF(FIND($B55,'RAW DATA - Replies'!$I$3:$I$51,1)&gt;=1,1,0),0),0))</f>
        <v>0</v>
      </c>
      <c r="H55" s="15" t="e">
        <f>G55/COUNTIF('RAW DATA - Replies'!$I$3:$I$51,'RAW DATA - Replies'!$E$1)</f>
        <v>#DIV/0!</v>
      </c>
      <c r="I55" s="66" t="str">
        <f>IF(B55="","",RANK(F55,$F$30:$F$51,0)+COUNTIF($F$30:F55,F55)-1)</f>
        <v/>
      </c>
    </row>
    <row r="56" spans="3:9" x14ac:dyDescent="0.3">
      <c r="C56" s="2" t="e">
        <f t="shared" si="4"/>
        <v>#VALUE!</v>
      </c>
      <c r="D56" s="2" t="e">
        <f t="shared" si="6"/>
        <v>#VALUE!</v>
      </c>
      <c r="E56" s="2" cm="1">
        <f t="array" ref="E56">SUM(IFERROR(IF(FIND($B56,'RAW DATA - Replies'!$I$3:$I$51,1)&gt;=1,1,0),0))</f>
        <v>49</v>
      </c>
      <c r="F56" s="15" t="e">
        <f>E56/COUNTA('RAW DATA - Replies'!$I$3:$I$51)</f>
        <v>#DIV/0!</v>
      </c>
      <c r="G56" s="2" cm="1">
        <f t="array" ref="G56">SUM(IFERROR(IF('RAW DATA - Replies'!$E$3:$E$51='RAW DATA - Replies'!$E$1,IF(FIND($B56,'RAW DATA - Replies'!$I$3:$I$51,1)&gt;=1,1,0),0),0))</f>
        <v>0</v>
      </c>
      <c r="H56" s="15" t="e">
        <f>G56/COUNTIF('RAW DATA - Replies'!$I$3:$I$51,'RAW DATA - Replies'!$E$1)</f>
        <v>#DIV/0!</v>
      </c>
      <c r="I56" s="66" t="str">
        <f>IF(B56="","",RANK(F56,$F$30:$F$51,0)+COUNTIF($F$30:F56,F56)-1)</f>
        <v/>
      </c>
    </row>
    <row r="57" spans="3:9" x14ac:dyDescent="0.3">
      <c r="C57" s="2" t="e">
        <f t="shared" si="4"/>
        <v>#VALUE!</v>
      </c>
      <c r="D57" s="2" t="e">
        <f t="shared" si="6"/>
        <v>#VALUE!</v>
      </c>
      <c r="E57" s="2" cm="1">
        <f t="array" ref="E57">SUM(IFERROR(IF(FIND($B57,'RAW DATA - Replies'!$I$3:$I$51,1)&gt;=1,1,0),0))</f>
        <v>49</v>
      </c>
      <c r="F57" s="15" t="e">
        <f>E57/COUNTA('RAW DATA - Replies'!$I$3:$I$51)</f>
        <v>#DIV/0!</v>
      </c>
      <c r="G57" s="2" cm="1">
        <f t="array" ref="G57">SUM(IFERROR(IF('RAW DATA - Replies'!$E$3:$E$51='RAW DATA - Replies'!$E$1,IF(FIND($B57,'RAW DATA - Replies'!$I$3:$I$51,1)&gt;=1,1,0),0),0))</f>
        <v>0</v>
      </c>
      <c r="H57" s="15" t="e">
        <f>G57/COUNTIF('RAW DATA - Replies'!$I$3:$I$51,'RAW DATA - Replies'!$E$1)</f>
        <v>#DIV/0!</v>
      </c>
      <c r="I57" s="66" t="str">
        <f>IF(B57="","",RANK(F57,$F$30:$F$51,0)+COUNTIF($F$30:F57,F57)-1)</f>
        <v/>
      </c>
    </row>
    <row r="58" spans="3:9" x14ac:dyDescent="0.3">
      <c r="C58" s="2" t="e">
        <f t="shared" si="4"/>
        <v>#VALUE!</v>
      </c>
      <c r="D58" s="2" t="e">
        <f t="shared" si="6"/>
        <v>#VALUE!</v>
      </c>
      <c r="E58" s="2" cm="1">
        <f t="array" ref="E58">SUM(IFERROR(IF(FIND($B58,'RAW DATA - Replies'!$I$3:$I$51,1)&gt;=1,1,0),0))</f>
        <v>49</v>
      </c>
      <c r="F58" s="15" t="e">
        <f>E58/COUNTA('RAW DATA - Replies'!$I$3:$I$51)</f>
        <v>#DIV/0!</v>
      </c>
      <c r="G58" s="2" cm="1">
        <f t="array" ref="G58">SUM(IFERROR(IF('RAW DATA - Replies'!$E$3:$E$51='RAW DATA - Replies'!$E$1,IF(FIND($B58,'RAW DATA - Replies'!$I$3:$I$51,1)&gt;=1,1,0),0),0))</f>
        <v>0</v>
      </c>
      <c r="H58" s="15" t="e">
        <f>G58/COUNTIF('RAW DATA - Replies'!$I$3:$I$51,'RAW DATA - Replies'!$E$1)</f>
        <v>#DIV/0!</v>
      </c>
      <c r="I58" s="66" t="str">
        <f>IF(B58="","",RANK(F58,$F$30:$F$51,0)+COUNTIF($F$30:F58,F58)-1)</f>
        <v/>
      </c>
    </row>
    <row r="59" spans="3:9" x14ac:dyDescent="0.3">
      <c r="C59" s="2" t="e">
        <f t="shared" si="4"/>
        <v>#VALUE!</v>
      </c>
      <c r="D59" s="2" t="e">
        <f t="shared" si="6"/>
        <v>#VALUE!</v>
      </c>
      <c r="E59" s="2" cm="1">
        <f t="array" ref="E59">SUM(IFERROR(IF(FIND($B59,'RAW DATA - Replies'!$I$3:$I$51,1)&gt;=1,1,0),0))</f>
        <v>49</v>
      </c>
      <c r="F59" s="15" t="e">
        <f>E59/COUNTA('RAW DATA - Replies'!$I$3:$I$51)</f>
        <v>#DIV/0!</v>
      </c>
      <c r="G59" s="2" cm="1">
        <f t="array" ref="G59">SUM(IFERROR(IF('RAW DATA - Replies'!$E$3:$E$51='RAW DATA - Replies'!$E$1,IF(FIND($B59,'RAW DATA - Replies'!$I$3:$I$51,1)&gt;=1,1,0),0),0))</f>
        <v>0</v>
      </c>
      <c r="H59" s="15" t="e">
        <f>G59/COUNTIF('RAW DATA - Replies'!$I$3:$I$51,'RAW DATA - Replies'!$E$1)</f>
        <v>#DIV/0!</v>
      </c>
      <c r="I59" s="66" t="str">
        <f>IF(B59="","",RANK(F59,$F$30:$F$51,0)+COUNTIF($F$30:F59,F59)-1)</f>
        <v/>
      </c>
    </row>
    <row r="60" spans="3:9" x14ac:dyDescent="0.3">
      <c r="C60" s="2" t="e">
        <f t="shared" si="4"/>
        <v>#VALUE!</v>
      </c>
      <c r="D60" s="2" t="e">
        <f t="shared" si="6"/>
        <v>#VALUE!</v>
      </c>
      <c r="E60" s="2" cm="1">
        <f t="array" ref="E60">SUM(IFERROR(IF(FIND($B60,'RAW DATA - Replies'!$I$3:$I$51,1)&gt;=1,1,0),0))</f>
        <v>49</v>
      </c>
      <c r="F60" s="15" t="e">
        <f>E60/COUNTA('RAW DATA - Replies'!$I$3:$I$51)</f>
        <v>#DIV/0!</v>
      </c>
      <c r="G60" s="2" cm="1">
        <f t="array" ref="G60">SUM(IFERROR(IF('RAW DATA - Replies'!$E$3:$E$51='RAW DATA - Replies'!$E$1,IF(FIND($B60,'RAW DATA - Replies'!$I$3:$I$51,1)&gt;=1,1,0),0),0))</f>
        <v>0</v>
      </c>
      <c r="H60" s="15" t="e">
        <f>G60/COUNTIF('RAW DATA - Replies'!$I$3:$I$51,'RAW DATA - Replies'!$E$1)</f>
        <v>#DIV/0!</v>
      </c>
      <c r="I60" s="66" t="str">
        <f>IF(B60="","",RANK(F60,$F$30:$F$51,0)+COUNTIF($F$30:F60,F60)-1)</f>
        <v/>
      </c>
    </row>
    <row r="61" spans="3:9" x14ac:dyDescent="0.3">
      <c r="C61" s="2" t="e">
        <f t="shared" si="4"/>
        <v>#VALUE!</v>
      </c>
      <c r="D61" s="2" t="e">
        <f t="shared" si="6"/>
        <v>#VALUE!</v>
      </c>
      <c r="E61" s="2" cm="1">
        <f t="array" ref="E61">SUM(IFERROR(IF(FIND($B61,'RAW DATA - Replies'!$I$3:$I$51,1)&gt;=1,1,0),0))</f>
        <v>49</v>
      </c>
      <c r="F61" s="15" t="e">
        <f>E61/COUNTA('RAW DATA - Replies'!$I$3:$I$51)</f>
        <v>#DIV/0!</v>
      </c>
      <c r="G61" s="2" cm="1">
        <f t="array" ref="G61">SUM(IFERROR(IF('RAW DATA - Replies'!$E$3:$E$51='RAW DATA - Replies'!$E$1,IF(FIND($B61,'RAW DATA - Replies'!$I$3:$I$51,1)&gt;=1,1,0),0),0))</f>
        <v>0</v>
      </c>
      <c r="H61" s="15" t="e">
        <f>G61/COUNTIF('RAW DATA - Replies'!$I$3:$I$51,'RAW DATA - Replies'!$E$1)</f>
        <v>#DIV/0!</v>
      </c>
      <c r="I61" s="66" t="str">
        <f>IF(B61="","",RANK(F61,$F$30:$F$51,0)+COUNTIF($F$30:F61,F61)-1)</f>
        <v/>
      </c>
    </row>
    <row r="62" spans="3:9" x14ac:dyDescent="0.3">
      <c r="C62" s="2" t="e">
        <f t="shared" si="4"/>
        <v>#VALUE!</v>
      </c>
      <c r="D62" s="2" t="e">
        <f t="shared" ref="D62" si="7">RIGHT(B62,LEN(B62)-LEN(C62)-1)</f>
        <v>#VALUE!</v>
      </c>
      <c r="E62" s="2" cm="1">
        <f t="array" ref="E62">SUM(IFERROR(IF(FIND($B62,'RAW DATA - Replies'!$I$3:$I$51,1)&gt;=1,1,0),0))</f>
        <v>49</v>
      </c>
      <c r="F62" s="15" t="e">
        <f>E62/COUNTA('RAW DATA - Replies'!$I$3:$I$51)</f>
        <v>#DIV/0!</v>
      </c>
      <c r="G62" s="2" cm="1">
        <f t="array" ref="G62">SUM(IFERROR(IF('RAW DATA - Replies'!$E$3:$E$51='RAW DATA - Replies'!$E$1,IF(FIND($B62,'RAW DATA - Replies'!$I$3:$I$51,1)&gt;=1,1,0),0),0))</f>
        <v>0</v>
      </c>
      <c r="H62" s="15" t="e">
        <f>G62/COUNTIF('RAW DATA - Replies'!$I$3:$I$51,'RAW DATA - Replies'!$E$1)</f>
        <v>#DIV/0!</v>
      </c>
      <c r="I62" s="66" t="str">
        <f>IF(B62="","",RANK(F62,$F$30:$F$51,0)+COUNTIF($F$30:F62,F62)-1)</f>
        <v/>
      </c>
    </row>
    <row r="63" spans="3:9" x14ac:dyDescent="0.3">
      <c r="C63" s="2" t="e">
        <f t="shared" si="4"/>
        <v>#VALUE!</v>
      </c>
      <c r="D63" s="2" t="e">
        <f t="shared" ref="D63:D70" si="8">RIGHT(B63,LEN(B63)-LEN(C63)-1)</f>
        <v>#VALUE!</v>
      </c>
      <c r="E63" s="2" cm="1">
        <f t="array" ref="E63">SUM(IFERROR(IF(FIND($B63,'RAW DATA - Replies'!$I$3:$I$51,1)&gt;=1,1,0),0))</f>
        <v>49</v>
      </c>
      <c r="F63" s="15" t="e">
        <f>E63/COUNTA('RAW DATA - Replies'!$I$3:$I$51)</f>
        <v>#DIV/0!</v>
      </c>
      <c r="G63" s="2" cm="1">
        <f t="array" ref="G63">SUM(IFERROR(IF('RAW DATA - Replies'!$E$3:$E$51='RAW DATA - Replies'!$E$1,IF(FIND($B63,'RAW DATA - Replies'!$I$3:$I$51,1)&gt;=1,1,0),0),0))</f>
        <v>0</v>
      </c>
      <c r="H63" s="15" t="e">
        <f>G63/COUNTIF('RAW DATA - Replies'!$I$3:$I$51,'RAW DATA - Replies'!$E$1)</f>
        <v>#DIV/0!</v>
      </c>
      <c r="I63" s="66" t="str">
        <f>IF(B63="","",RANK(F63,$F$30:$F$51,0)+COUNTIF($F$30:F63,F63)-1)</f>
        <v/>
      </c>
    </row>
    <row r="64" spans="3:9" x14ac:dyDescent="0.3">
      <c r="C64" s="2" t="e">
        <f t="shared" si="4"/>
        <v>#VALUE!</v>
      </c>
      <c r="D64" s="2" t="e">
        <f t="shared" si="8"/>
        <v>#VALUE!</v>
      </c>
      <c r="E64" s="2" cm="1">
        <f t="array" ref="E64">SUM(IFERROR(IF(FIND($B64,'RAW DATA - Replies'!$I$3:$I$51,1)&gt;=1,1,0),0))</f>
        <v>49</v>
      </c>
      <c r="F64" s="15" t="e">
        <f>E64/COUNTA('RAW DATA - Replies'!$I$3:$I$51)</f>
        <v>#DIV/0!</v>
      </c>
      <c r="G64" s="2" cm="1">
        <f t="array" ref="G64">SUM(IFERROR(IF('RAW DATA - Replies'!$E$3:$E$51='RAW DATA - Replies'!$E$1,IF(FIND($B64,'RAW DATA - Replies'!$I$3:$I$51,1)&gt;=1,1,0),0),0))</f>
        <v>0</v>
      </c>
      <c r="H64" s="15" t="e">
        <f>G64/COUNTIF('RAW DATA - Replies'!$I$3:$I$51,'RAW DATA - Replies'!$E$1)</f>
        <v>#DIV/0!</v>
      </c>
      <c r="I64" s="66" t="str">
        <f>IF(B64="","",RANK(F64,$F$30:$F$51,0)+COUNTIF($F$30:F64,F64)-1)</f>
        <v/>
      </c>
    </row>
    <row r="65" spans="3:9" x14ac:dyDescent="0.3">
      <c r="C65" s="2" t="e">
        <f t="shared" si="4"/>
        <v>#VALUE!</v>
      </c>
      <c r="D65" s="2" t="e">
        <f t="shared" si="8"/>
        <v>#VALUE!</v>
      </c>
      <c r="E65" s="2" cm="1">
        <f t="array" ref="E65">SUM(IFERROR(IF(FIND($B65,'RAW DATA - Replies'!$I$3:$I$51,1)&gt;=1,1,0),0))</f>
        <v>49</v>
      </c>
      <c r="F65" s="15" t="e">
        <f>E65/COUNTA('RAW DATA - Replies'!$I$3:$I$51)</f>
        <v>#DIV/0!</v>
      </c>
      <c r="G65" s="2" cm="1">
        <f t="array" ref="G65">SUM(IFERROR(IF('RAW DATA - Replies'!$E$3:$E$51='RAW DATA - Replies'!$E$1,IF(FIND($B65,'RAW DATA - Replies'!$I$3:$I$51,1)&gt;=1,1,0),0),0))</f>
        <v>0</v>
      </c>
      <c r="H65" s="15" t="e">
        <f>G65/COUNTIF('RAW DATA - Replies'!$I$3:$I$51,'RAW DATA - Replies'!$E$1)</f>
        <v>#DIV/0!</v>
      </c>
      <c r="I65" s="66" t="str">
        <f>IF(B65="","",RANK(F65,$F$30:$F$51,0)+COUNTIF($F$30:F65,F65)-1)</f>
        <v/>
      </c>
    </row>
    <row r="66" spans="3:9" x14ac:dyDescent="0.3">
      <c r="C66" s="2" t="e">
        <f t="shared" si="4"/>
        <v>#VALUE!</v>
      </c>
      <c r="D66" s="2" t="e">
        <f t="shared" si="8"/>
        <v>#VALUE!</v>
      </c>
      <c r="E66" s="2" cm="1">
        <f t="array" ref="E66">SUM(IFERROR(IF(FIND($B66,'RAW DATA - Replies'!$I$3:$I$51,1)&gt;=1,1,0),0))</f>
        <v>49</v>
      </c>
      <c r="F66" s="15" t="e">
        <f>E66/COUNTA('RAW DATA - Replies'!$I$3:$I$51)</f>
        <v>#DIV/0!</v>
      </c>
      <c r="G66" s="2" cm="1">
        <f t="array" ref="G66">SUM(IFERROR(IF('RAW DATA - Replies'!$E$3:$E$51='RAW DATA - Replies'!$E$1,IF(FIND($B66,'RAW DATA - Replies'!$I$3:$I$51,1)&gt;=1,1,0),0),0))</f>
        <v>0</v>
      </c>
      <c r="H66" s="15" t="e">
        <f>G66/COUNTIF('RAW DATA - Replies'!$I$3:$I$51,'RAW DATA - Replies'!$E$1)</f>
        <v>#DIV/0!</v>
      </c>
      <c r="I66" s="66" t="str">
        <f>IF(B66="","",RANK(F66,$F$30:$F$51,0)+COUNTIF($F$30:F66,F66)-1)</f>
        <v/>
      </c>
    </row>
    <row r="67" spans="3:9" x14ac:dyDescent="0.3">
      <c r="C67" s="2" t="e">
        <f t="shared" si="4"/>
        <v>#VALUE!</v>
      </c>
      <c r="D67" s="2" t="e">
        <f t="shared" si="8"/>
        <v>#VALUE!</v>
      </c>
      <c r="E67" s="2" cm="1">
        <f t="array" ref="E67">SUM(IFERROR(IF(FIND($B67,'RAW DATA - Replies'!$I$3:$I$51,1)&gt;=1,1,0),0))</f>
        <v>49</v>
      </c>
      <c r="F67" s="15" t="e">
        <f>E67/COUNTA('RAW DATA - Replies'!$I$3:$I$51)</f>
        <v>#DIV/0!</v>
      </c>
      <c r="G67" s="2" cm="1">
        <f t="array" ref="G67">SUM(IFERROR(IF('RAW DATA - Replies'!$E$3:$E$51='RAW DATA - Replies'!$E$1,IF(FIND($B67,'RAW DATA - Replies'!$I$3:$I$51,1)&gt;=1,1,0),0),0))</f>
        <v>0</v>
      </c>
      <c r="H67" s="15" t="e">
        <f>G67/COUNTIF('RAW DATA - Replies'!$I$3:$I$51,'RAW DATA - Replies'!$E$1)</f>
        <v>#DIV/0!</v>
      </c>
      <c r="I67" s="66" t="str">
        <f>IF(B67="","",RANK(F67,$F$30:$F$51,0)+COUNTIF($F$30:F67,F67)-1)</f>
        <v/>
      </c>
    </row>
    <row r="68" spans="3:9" x14ac:dyDescent="0.3">
      <c r="C68" s="2" t="e">
        <f t="shared" si="4"/>
        <v>#VALUE!</v>
      </c>
      <c r="D68" s="2" t="e">
        <f t="shared" si="8"/>
        <v>#VALUE!</v>
      </c>
      <c r="E68" s="2" cm="1">
        <f t="array" ref="E68">SUM(IFERROR(IF(FIND($B68,'RAW DATA - Replies'!$I$3:$I$51,1)&gt;=1,1,0),0))</f>
        <v>49</v>
      </c>
      <c r="F68" s="15" t="e">
        <f>E68/COUNTA('RAW DATA - Replies'!$I$3:$I$51)</f>
        <v>#DIV/0!</v>
      </c>
      <c r="G68" s="2" cm="1">
        <f t="array" ref="G68">SUM(IFERROR(IF('RAW DATA - Replies'!$E$3:$E$51='RAW DATA - Replies'!$E$1,IF(FIND($B68,'RAW DATA - Replies'!$I$3:$I$51,1)&gt;=1,1,0),0),0))</f>
        <v>0</v>
      </c>
      <c r="H68" s="15" t="e">
        <f>G68/COUNTIF('RAW DATA - Replies'!$I$3:$I$51,'RAW DATA - Replies'!$E$1)</f>
        <v>#DIV/0!</v>
      </c>
      <c r="I68" s="66" t="str">
        <f>IF(B68="","",RANK(F68,$F$30:$F$51,0)+COUNTIF($F$30:F68,F68)-1)</f>
        <v/>
      </c>
    </row>
    <row r="69" spans="3:9" x14ac:dyDescent="0.3">
      <c r="C69" s="2" t="e">
        <f t="shared" si="4"/>
        <v>#VALUE!</v>
      </c>
      <c r="D69" s="2" t="e">
        <f t="shared" si="8"/>
        <v>#VALUE!</v>
      </c>
      <c r="E69" s="2" cm="1">
        <f t="array" ref="E69">SUM(IFERROR(IF(FIND($B69,'RAW DATA - Replies'!$I$3:$I$51,1)&gt;=1,1,0),0))</f>
        <v>49</v>
      </c>
      <c r="F69" s="15" t="e">
        <f>E69/COUNTA('RAW DATA - Replies'!$I$3:$I$51)</f>
        <v>#DIV/0!</v>
      </c>
      <c r="G69" s="2" cm="1">
        <f t="array" ref="G69">SUM(IFERROR(IF('RAW DATA - Replies'!$E$3:$E$51='RAW DATA - Replies'!$E$1,IF(FIND($B69,'RAW DATA - Replies'!$I$3:$I$51,1)&gt;=1,1,0),0),0))</f>
        <v>0</v>
      </c>
      <c r="H69" s="15" t="e">
        <f>G69/COUNTIF('RAW DATA - Replies'!$I$3:$I$51,'RAW DATA - Replies'!$E$1)</f>
        <v>#DIV/0!</v>
      </c>
      <c r="I69" s="66" t="str">
        <f>IF(B69="","",RANK(F69,$F$30:$F$51,0)+COUNTIF($F$30:F69,F69)-1)</f>
        <v/>
      </c>
    </row>
    <row r="70" spans="3:9" x14ac:dyDescent="0.3">
      <c r="C70" s="2" t="e">
        <f t="shared" si="4"/>
        <v>#VALUE!</v>
      </c>
      <c r="D70" s="2" t="e">
        <f t="shared" si="8"/>
        <v>#VALUE!</v>
      </c>
      <c r="E70" s="2" cm="1">
        <f t="array" ref="E70">SUM(IFERROR(IF(FIND($B70,'RAW DATA - Replies'!$I$3:$I$51,1)&gt;=1,1,0),0))</f>
        <v>49</v>
      </c>
      <c r="F70" s="15" t="e">
        <f>E70/COUNTA('RAW DATA - Replies'!$I$3:$I$51)</f>
        <v>#DIV/0!</v>
      </c>
      <c r="G70" s="2" cm="1">
        <f t="array" ref="G70">SUM(IFERROR(IF('RAW DATA - Replies'!$E$3:$E$51='RAW DATA - Replies'!$E$1,IF(FIND($B70,'RAW DATA - Replies'!$I$3:$I$51,1)&gt;=1,1,0),0),0))</f>
        <v>0</v>
      </c>
      <c r="H70" s="15" t="e">
        <f>G70/COUNTIF('RAW DATA - Replies'!$I$3:$I$51,'RAW DATA - Replies'!$E$1)</f>
        <v>#DIV/0!</v>
      </c>
      <c r="I70" s="66" t="str">
        <f>IF(B70="","",RANK(F70,$F$30:$F$51,0)+COUNTIF($F$30:F70,F70)-1)</f>
        <v/>
      </c>
    </row>
  </sheetData>
  <autoFilter ref="B29:F45" xr:uid="{0ECD1C39-8A57-45E1-BB8C-E0B19E7FDB72}">
    <sortState xmlns:xlrd2="http://schemas.microsoft.com/office/spreadsheetml/2017/richdata2" ref="B30:F45">
      <sortCondition descending="1" ref="E29:E45"/>
    </sortState>
  </autoFilter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B5B07D-30A7-42AC-AC93-2923F4661255}">
  <sheetPr>
    <tabColor theme="5" tint="0.39997558519241921"/>
  </sheetPr>
  <dimension ref="A1:L79"/>
  <sheetViews>
    <sheetView workbookViewId="0">
      <selection activeCell="F3" sqref="F3"/>
    </sheetView>
  </sheetViews>
  <sheetFormatPr defaultRowHeight="14.4" x14ac:dyDescent="0.3"/>
  <cols>
    <col min="1" max="1" width="4" style="2" customWidth="1"/>
    <col min="2" max="2" width="60.109375" style="2" bestFit="1" customWidth="1"/>
    <col min="3" max="3" width="23.88671875" style="2" bestFit="1" customWidth="1"/>
    <col min="4" max="4" width="23.88671875" style="2" customWidth="1"/>
    <col min="5" max="8" width="21" style="2" customWidth="1"/>
    <col min="9" max="16384" width="8.88671875" style="2"/>
  </cols>
  <sheetData>
    <row r="1" spans="1:12" x14ac:dyDescent="0.3">
      <c r="B1" s="18"/>
      <c r="C1" s="18"/>
      <c r="D1" s="18"/>
      <c r="E1" s="18"/>
      <c r="F1" s="18"/>
      <c r="G1" s="18"/>
      <c r="H1" s="18"/>
      <c r="I1" s="18"/>
      <c r="J1" s="18"/>
      <c r="K1" s="18"/>
    </row>
    <row r="2" spans="1:12" x14ac:dyDescent="0.3">
      <c r="A2" s="16"/>
      <c r="B2" s="34" t="s">
        <v>33</v>
      </c>
      <c r="C2" s="31"/>
      <c r="D2" s="31"/>
      <c r="E2" s="31"/>
      <c r="F2" s="31"/>
      <c r="G2" s="31"/>
      <c r="H2" s="31"/>
      <c r="I2" s="31"/>
      <c r="J2" s="31"/>
      <c r="K2" s="31"/>
      <c r="L2" s="17"/>
    </row>
    <row r="3" spans="1:12" x14ac:dyDescent="0.3">
      <c r="B3" s="18"/>
      <c r="C3" s="18"/>
      <c r="D3" s="18"/>
      <c r="E3" s="18"/>
      <c r="F3" s="18"/>
      <c r="G3" s="18"/>
      <c r="H3" s="18"/>
      <c r="I3" s="18"/>
      <c r="J3" s="18"/>
      <c r="K3" s="18"/>
    </row>
    <row r="4" spans="1:12" x14ac:dyDescent="0.3">
      <c r="B4" s="18" t="s">
        <v>56</v>
      </c>
      <c r="C4" s="18"/>
      <c r="D4" s="18"/>
      <c r="E4" s="18"/>
      <c r="F4" s="18"/>
      <c r="G4" s="18"/>
      <c r="H4" s="18"/>
      <c r="I4" s="18"/>
      <c r="J4" s="18"/>
      <c r="K4" s="18"/>
    </row>
    <row r="5" spans="1:12" x14ac:dyDescent="0.3">
      <c r="A5" s="16"/>
      <c r="B5" s="56"/>
      <c r="C5" s="48" t="s">
        <v>14</v>
      </c>
      <c r="D5" s="49" t="s">
        <v>38</v>
      </c>
      <c r="E5" s="18"/>
      <c r="F5" s="18"/>
      <c r="G5" s="18"/>
      <c r="H5" s="18"/>
      <c r="I5" s="18"/>
      <c r="J5" s="18"/>
      <c r="K5" s="18"/>
    </row>
    <row r="6" spans="1:12" x14ac:dyDescent="0.3">
      <c r="A6" s="65">
        <v>1</v>
      </c>
      <c r="B6" s="57" t="str">
        <f t="shared" ref="B6:B25" si="0">IFERROR(INDEX($B$29:$I$79,MATCH($A6,$I$29:$I$79,0),1),"")</f>
        <v/>
      </c>
      <c r="C6" s="52" t="str">
        <f t="shared" ref="C6:C25" si="1">IFERROR(INDEX($B$29:$I$79,MATCH($A6,$I$29:$I$79,0),4),"")</f>
        <v/>
      </c>
      <c r="D6" s="53" t="str">
        <f t="shared" ref="D6:D25" si="2">IFERROR(INDEX($B$29:$I$79,MATCH($A6,$I$29:$I$79,0),6),"")</f>
        <v/>
      </c>
      <c r="E6" s="18"/>
      <c r="F6" s="18"/>
      <c r="G6" s="18"/>
      <c r="H6" s="18"/>
      <c r="I6" s="18"/>
      <c r="J6" s="18"/>
      <c r="K6" s="18"/>
    </row>
    <row r="7" spans="1:12" x14ac:dyDescent="0.3">
      <c r="A7" s="65">
        <f>A6+1</f>
        <v>2</v>
      </c>
      <c r="B7" s="57" t="str">
        <f t="shared" si="0"/>
        <v/>
      </c>
      <c r="C7" s="52" t="str">
        <f t="shared" si="1"/>
        <v/>
      </c>
      <c r="D7" s="53" t="str">
        <f t="shared" si="2"/>
        <v/>
      </c>
      <c r="E7" s="18"/>
      <c r="F7" s="18"/>
      <c r="G7" s="18"/>
      <c r="H7" s="18"/>
      <c r="I7" s="18"/>
      <c r="J7" s="18"/>
      <c r="K7" s="18"/>
    </row>
    <row r="8" spans="1:12" x14ac:dyDescent="0.3">
      <c r="A8" s="65">
        <f t="shared" ref="A8:A25" si="3">A7+1</f>
        <v>3</v>
      </c>
      <c r="B8" s="57" t="str">
        <f t="shared" si="0"/>
        <v/>
      </c>
      <c r="C8" s="52" t="str">
        <f t="shared" si="1"/>
        <v/>
      </c>
      <c r="D8" s="53" t="str">
        <f t="shared" si="2"/>
        <v/>
      </c>
      <c r="E8" s="18"/>
      <c r="F8" s="18"/>
      <c r="G8" s="18"/>
      <c r="H8" s="18"/>
      <c r="I8" s="18"/>
      <c r="J8" s="18"/>
      <c r="K8" s="18"/>
    </row>
    <row r="9" spans="1:12" x14ac:dyDescent="0.3">
      <c r="A9" s="65">
        <f t="shared" si="3"/>
        <v>4</v>
      </c>
      <c r="B9" s="57" t="str">
        <f t="shared" si="0"/>
        <v/>
      </c>
      <c r="C9" s="52" t="str">
        <f t="shared" si="1"/>
        <v/>
      </c>
      <c r="D9" s="53" t="str">
        <f t="shared" si="2"/>
        <v/>
      </c>
      <c r="E9" s="18"/>
      <c r="F9" s="18"/>
      <c r="G9" s="18"/>
      <c r="H9" s="18"/>
      <c r="I9" s="18"/>
      <c r="J9" s="18"/>
      <c r="K9" s="18"/>
    </row>
    <row r="10" spans="1:12" x14ac:dyDescent="0.3">
      <c r="A10" s="65">
        <f t="shared" si="3"/>
        <v>5</v>
      </c>
      <c r="B10" s="57" t="str">
        <f t="shared" si="0"/>
        <v/>
      </c>
      <c r="C10" s="52" t="str">
        <f t="shared" si="1"/>
        <v/>
      </c>
      <c r="D10" s="53" t="str">
        <f t="shared" si="2"/>
        <v/>
      </c>
      <c r="E10" s="18"/>
      <c r="F10" s="18"/>
      <c r="G10" s="18"/>
      <c r="H10" s="18"/>
      <c r="I10" s="18"/>
      <c r="J10" s="18"/>
      <c r="K10" s="18"/>
    </row>
    <row r="11" spans="1:12" x14ac:dyDescent="0.3">
      <c r="A11" s="65">
        <f t="shared" si="3"/>
        <v>6</v>
      </c>
      <c r="B11" s="57" t="str">
        <f t="shared" si="0"/>
        <v/>
      </c>
      <c r="C11" s="52" t="str">
        <f t="shared" si="1"/>
        <v/>
      </c>
      <c r="D11" s="53" t="str">
        <f t="shared" si="2"/>
        <v/>
      </c>
      <c r="E11" s="18"/>
      <c r="F11" s="18"/>
      <c r="G11" s="18"/>
      <c r="H11" s="18"/>
      <c r="I11" s="18"/>
      <c r="J11" s="18"/>
      <c r="K11" s="18"/>
    </row>
    <row r="12" spans="1:12" x14ac:dyDescent="0.3">
      <c r="A12" s="65">
        <f t="shared" si="3"/>
        <v>7</v>
      </c>
      <c r="B12" s="57" t="str">
        <f t="shared" si="0"/>
        <v/>
      </c>
      <c r="C12" s="52" t="str">
        <f t="shared" si="1"/>
        <v/>
      </c>
      <c r="D12" s="53" t="str">
        <f t="shared" si="2"/>
        <v/>
      </c>
      <c r="E12" s="18"/>
      <c r="F12" s="18"/>
      <c r="G12" s="18"/>
      <c r="H12" s="18"/>
      <c r="I12" s="18"/>
      <c r="J12" s="18"/>
      <c r="K12" s="18"/>
    </row>
    <row r="13" spans="1:12" x14ac:dyDescent="0.3">
      <c r="A13" s="65">
        <f t="shared" si="3"/>
        <v>8</v>
      </c>
      <c r="B13" s="57" t="str">
        <f t="shared" si="0"/>
        <v/>
      </c>
      <c r="C13" s="52" t="str">
        <f t="shared" si="1"/>
        <v/>
      </c>
      <c r="D13" s="53" t="str">
        <f t="shared" si="2"/>
        <v/>
      </c>
      <c r="E13" s="18"/>
      <c r="F13" s="18"/>
      <c r="G13" s="18"/>
      <c r="H13" s="18"/>
      <c r="I13" s="18"/>
      <c r="J13" s="18"/>
      <c r="K13" s="18"/>
    </row>
    <row r="14" spans="1:12" x14ac:dyDescent="0.3">
      <c r="A14" s="65">
        <f t="shared" si="3"/>
        <v>9</v>
      </c>
      <c r="B14" s="57" t="str">
        <f t="shared" si="0"/>
        <v/>
      </c>
      <c r="C14" s="52" t="str">
        <f t="shared" si="1"/>
        <v/>
      </c>
      <c r="D14" s="53" t="str">
        <f t="shared" si="2"/>
        <v/>
      </c>
      <c r="E14" s="18"/>
      <c r="F14" s="18"/>
      <c r="G14" s="18"/>
      <c r="H14" s="18"/>
      <c r="I14" s="18"/>
      <c r="J14" s="18"/>
      <c r="K14" s="18"/>
    </row>
    <row r="15" spans="1:12" x14ac:dyDescent="0.3">
      <c r="A15" s="65">
        <f t="shared" si="3"/>
        <v>10</v>
      </c>
      <c r="B15" s="57" t="str">
        <f t="shared" si="0"/>
        <v/>
      </c>
      <c r="C15" s="52" t="str">
        <f t="shared" si="1"/>
        <v/>
      </c>
      <c r="D15" s="53" t="str">
        <f t="shared" si="2"/>
        <v/>
      </c>
      <c r="E15" s="18"/>
      <c r="F15" s="18"/>
      <c r="G15" s="18"/>
      <c r="H15" s="18"/>
      <c r="I15" s="18"/>
      <c r="J15" s="18"/>
      <c r="K15" s="18"/>
    </row>
    <row r="16" spans="1:12" x14ac:dyDescent="0.3">
      <c r="A16" s="65">
        <f t="shared" si="3"/>
        <v>11</v>
      </c>
      <c r="B16" s="57" t="str">
        <f t="shared" si="0"/>
        <v/>
      </c>
      <c r="C16" s="52" t="str">
        <f t="shared" si="1"/>
        <v/>
      </c>
      <c r="D16" s="53" t="str">
        <f t="shared" si="2"/>
        <v/>
      </c>
      <c r="E16" s="18"/>
      <c r="F16" s="18"/>
      <c r="G16" s="18"/>
      <c r="H16" s="18"/>
      <c r="I16" s="18"/>
      <c r="J16" s="18"/>
      <c r="K16" s="18"/>
    </row>
    <row r="17" spans="1:12" x14ac:dyDescent="0.3">
      <c r="A17" s="65">
        <f t="shared" si="3"/>
        <v>12</v>
      </c>
      <c r="B17" s="57" t="str">
        <f t="shared" si="0"/>
        <v/>
      </c>
      <c r="C17" s="52" t="str">
        <f t="shared" si="1"/>
        <v/>
      </c>
      <c r="D17" s="53" t="str">
        <f t="shared" si="2"/>
        <v/>
      </c>
      <c r="E17" s="18"/>
      <c r="F17" s="18"/>
      <c r="G17" s="18"/>
      <c r="H17" s="18"/>
      <c r="I17" s="18"/>
      <c r="J17" s="18"/>
      <c r="K17" s="18"/>
    </row>
    <row r="18" spans="1:12" x14ac:dyDescent="0.3">
      <c r="A18" s="65">
        <f t="shared" si="3"/>
        <v>13</v>
      </c>
      <c r="B18" s="57" t="str">
        <f t="shared" si="0"/>
        <v/>
      </c>
      <c r="C18" s="52" t="str">
        <f t="shared" si="1"/>
        <v/>
      </c>
      <c r="D18" s="53" t="str">
        <f t="shared" si="2"/>
        <v/>
      </c>
      <c r="E18" s="18"/>
      <c r="F18" s="18"/>
      <c r="G18" s="18"/>
      <c r="H18" s="18"/>
      <c r="I18" s="18"/>
      <c r="J18" s="18"/>
      <c r="K18" s="18"/>
    </row>
    <row r="19" spans="1:12" x14ac:dyDescent="0.3">
      <c r="A19" s="65">
        <f t="shared" si="3"/>
        <v>14</v>
      </c>
      <c r="B19" s="57" t="str">
        <f t="shared" si="0"/>
        <v/>
      </c>
      <c r="C19" s="52" t="str">
        <f t="shared" si="1"/>
        <v/>
      </c>
      <c r="D19" s="53" t="str">
        <f t="shared" si="2"/>
        <v/>
      </c>
      <c r="E19" s="18"/>
      <c r="F19" s="18"/>
      <c r="G19" s="18"/>
      <c r="H19" s="18"/>
      <c r="I19" s="18"/>
      <c r="J19" s="18"/>
      <c r="K19" s="18"/>
    </row>
    <row r="20" spans="1:12" x14ac:dyDescent="0.3">
      <c r="A20" s="65">
        <f t="shared" si="3"/>
        <v>15</v>
      </c>
      <c r="B20" s="57" t="str">
        <f t="shared" si="0"/>
        <v/>
      </c>
      <c r="C20" s="52" t="str">
        <f t="shared" si="1"/>
        <v/>
      </c>
      <c r="D20" s="53" t="str">
        <f t="shared" si="2"/>
        <v/>
      </c>
      <c r="E20" s="18"/>
      <c r="F20" s="18"/>
      <c r="G20" s="18"/>
      <c r="H20" s="18"/>
      <c r="I20" s="18"/>
      <c r="J20" s="18"/>
      <c r="K20" s="18"/>
    </row>
    <row r="21" spans="1:12" x14ac:dyDescent="0.3">
      <c r="A21" s="65">
        <f t="shared" si="3"/>
        <v>16</v>
      </c>
      <c r="B21" s="57" t="str">
        <f t="shared" si="0"/>
        <v/>
      </c>
      <c r="C21" s="52" t="str">
        <f t="shared" si="1"/>
        <v/>
      </c>
      <c r="D21" s="53" t="str">
        <f t="shared" si="2"/>
        <v/>
      </c>
      <c r="E21" s="18"/>
      <c r="F21" s="18"/>
      <c r="G21" s="18"/>
      <c r="H21" s="18"/>
      <c r="I21" s="18"/>
      <c r="J21" s="18"/>
      <c r="K21" s="18"/>
    </row>
    <row r="22" spans="1:12" x14ac:dyDescent="0.3">
      <c r="A22" s="65">
        <f t="shared" si="3"/>
        <v>17</v>
      </c>
      <c r="B22" s="57" t="str">
        <f t="shared" si="0"/>
        <v/>
      </c>
      <c r="C22" s="52" t="str">
        <f t="shared" si="1"/>
        <v/>
      </c>
      <c r="D22" s="53" t="str">
        <f t="shared" si="2"/>
        <v/>
      </c>
      <c r="E22" s="18"/>
      <c r="F22" s="18"/>
      <c r="G22" s="18"/>
      <c r="H22" s="18"/>
      <c r="I22" s="18"/>
      <c r="J22" s="18"/>
      <c r="K22" s="18"/>
    </row>
    <row r="23" spans="1:12" x14ac:dyDescent="0.3">
      <c r="A23" s="65">
        <f t="shared" si="3"/>
        <v>18</v>
      </c>
      <c r="B23" s="57" t="str">
        <f t="shared" si="0"/>
        <v/>
      </c>
      <c r="C23" s="52" t="str">
        <f t="shared" si="1"/>
        <v/>
      </c>
      <c r="D23" s="53" t="str">
        <f t="shared" si="2"/>
        <v/>
      </c>
      <c r="E23" s="18"/>
      <c r="F23" s="18"/>
      <c r="G23" s="18"/>
      <c r="H23" s="18"/>
      <c r="I23" s="18"/>
      <c r="J23" s="18"/>
      <c r="K23" s="18"/>
    </row>
    <row r="24" spans="1:12" x14ac:dyDescent="0.3">
      <c r="A24" s="65">
        <f t="shared" si="3"/>
        <v>19</v>
      </c>
      <c r="B24" s="57" t="str">
        <f t="shared" si="0"/>
        <v/>
      </c>
      <c r="C24" s="52" t="str">
        <f t="shared" si="1"/>
        <v/>
      </c>
      <c r="D24" s="53" t="str">
        <f t="shared" si="2"/>
        <v/>
      </c>
      <c r="E24" s="18"/>
      <c r="F24" s="18"/>
      <c r="G24" s="18"/>
      <c r="H24" s="18"/>
      <c r="I24" s="18"/>
      <c r="J24" s="18"/>
      <c r="K24" s="18"/>
    </row>
    <row r="25" spans="1:12" x14ac:dyDescent="0.3">
      <c r="A25" s="65">
        <f t="shared" si="3"/>
        <v>20</v>
      </c>
      <c r="B25" s="58" t="str">
        <f t="shared" si="0"/>
        <v/>
      </c>
      <c r="C25" s="54" t="str">
        <f t="shared" si="1"/>
        <v/>
      </c>
      <c r="D25" s="55" t="str">
        <f t="shared" si="2"/>
        <v/>
      </c>
      <c r="E25" s="18"/>
      <c r="F25" s="18"/>
      <c r="G25" s="18"/>
      <c r="H25" s="18"/>
      <c r="I25" s="18"/>
      <c r="J25" s="18"/>
      <c r="K25" s="18"/>
    </row>
    <row r="26" spans="1:12" x14ac:dyDescent="0.3">
      <c r="B26" s="18"/>
      <c r="C26" s="18"/>
      <c r="D26" s="18"/>
      <c r="E26" s="18"/>
      <c r="F26" s="18"/>
      <c r="G26" s="18"/>
      <c r="H26" s="18"/>
      <c r="I26" s="18"/>
      <c r="J26" s="18"/>
      <c r="K26" s="18"/>
    </row>
    <row r="27" spans="1:12" x14ac:dyDescent="0.3">
      <c r="A27" s="16"/>
      <c r="B27" s="25" t="s">
        <v>59</v>
      </c>
      <c r="C27" s="14"/>
      <c r="D27" s="14"/>
      <c r="E27" s="14"/>
      <c r="F27" s="14"/>
      <c r="G27" s="14"/>
      <c r="H27" s="14"/>
      <c r="I27" s="14"/>
      <c r="J27" s="14"/>
      <c r="K27" s="14"/>
      <c r="L27" s="17"/>
    </row>
    <row r="28" spans="1:12" x14ac:dyDescent="0.3">
      <c r="B28" s="19"/>
      <c r="C28" s="19"/>
      <c r="D28" s="19"/>
      <c r="E28" s="19"/>
      <c r="F28" s="19"/>
      <c r="G28" s="19"/>
      <c r="H28" s="19"/>
      <c r="I28" s="19"/>
      <c r="J28" s="19"/>
      <c r="K28" s="19"/>
    </row>
    <row r="29" spans="1:12" ht="29.4" thickBot="1" x14ac:dyDescent="0.35">
      <c r="B29" s="27" t="s">
        <v>1</v>
      </c>
      <c r="C29" s="27" t="s">
        <v>15</v>
      </c>
      <c r="D29" s="27" t="s">
        <v>16</v>
      </c>
      <c r="E29" s="28" t="s">
        <v>17</v>
      </c>
      <c r="F29" s="27" t="s">
        <v>19</v>
      </c>
      <c r="G29" s="29" t="s">
        <v>18</v>
      </c>
      <c r="H29" s="30" t="s">
        <v>20</v>
      </c>
      <c r="I29" s="66" t="s">
        <v>51</v>
      </c>
    </row>
    <row r="30" spans="1:12" ht="15" thickTop="1" x14ac:dyDescent="0.3">
      <c r="B30" s="2" t="e" cm="1">
        <f t="array" ref="B30">_xlfn.UNIQUE(_xlfn.ANCHORARRAY('DO NOT EDIT - Lists'!H4))</f>
        <v>#VALUE!</v>
      </c>
      <c r="C30" s="2" t="e">
        <f t="shared" ref="C30:C79" si="4">LEFT(B30,FIND("]",B30,1))</f>
        <v>#VALUE!</v>
      </c>
      <c r="D30" s="2" t="e">
        <f t="shared" ref="D30:D70" si="5">RIGHT(B30,LEN(B30)-LEN(C30)-1)</f>
        <v>#VALUE!</v>
      </c>
      <c r="E30" s="2" cm="1">
        <f t="array" ref="E30">SUM(IFERROR(IF(FIND($B30,'RAW DATA - Replies'!$J$3:$J$51,1)&gt;=1,1,0),0))</f>
        <v>0</v>
      </c>
      <c r="F30" s="15" t="e">
        <f>E30/COUNTA('RAW DATA - Replies'!$J$3:$J$51)</f>
        <v>#DIV/0!</v>
      </c>
      <c r="G30" s="2" cm="1">
        <f t="array" ref="G30">SUM(IFERROR(IF('RAW DATA - Replies'!$E$3:$E$51='RAW DATA - Replies'!$E$1,IF(FIND($B30,'RAW DATA - Replies'!$J$3:$J$51,1)&gt;=1,1,0),0),0))</f>
        <v>0</v>
      </c>
      <c r="H30" s="15" t="e">
        <f>G30/COUNTIF('RAW DATA - Replies'!$J$3:$J$51,'RAW DATA - Replies'!$E$1)</f>
        <v>#DIV/0!</v>
      </c>
      <c r="I30" s="66" t="e">
        <f>IF(B30="","",RANK(F30,$F$30:$F$51,0)+COUNTIF($F$30:F30,F30)-1)</f>
        <v>#VALUE!</v>
      </c>
      <c r="J30" s="15"/>
    </row>
    <row r="31" spans="1:12" x14ac:dyDescent="0.3">
      <c r="C31" s="2" t="e">
        <f t="shared" si="4"/>
        <v>#VALUE!</v>
      </c>
      <c r="D31" s="2" t="e">
        <f t="shared" si="5"/>
        <v>#VALUE!</v>
      </c>
      <c r="E31" s="2" cm="1">
        <f t="array" ref="E31">SUM(IFERROR(IF(FIND($B31,'RAW DATA - Replies'!$J$3:$J$51,1)&gt;=1,1,0),0))</f>
        <v>49</v>
      </c>
      <c r="F31" s="15" t="e">
        <f>E31/COUNTA('RAW DATA - Replies'!$J$3:$J$51)</f>
        <v>#DIV/0!</v>
      </c>
      <c r="G31" s="2" cm="1">
        <f t="array" ref="G31">SUM(IFERROR(IF('RAW DATA - Replies'!$E$3:$E$51='RAW DATA - Replies'!$E$1,IF(FIND($B31,'RAW DATA - Replies'!$J$3:$J$51,1)&gt;=1,1,0),0),0))</f>
        <v>0</v>
      </c>
      <c r="H31" s="15" t="e">
        <f>G31/COUNTIF('RAW DATA - Replies'!$J$3:$J$51,'RAW DATA - Replies'!$E$1)</f>
        <v>#DIV/0!</v>
      </c>
      <c r="I31" s="66" t="str">
        <f>IF(B31="","",RANK(F31,$F$30:$F$51,0)+COUNTIF($F$30:F31,F31)-1)</f>
        <v/>
      </c>
      <c r="J31" s="15"/>
    </row>
    <row r="32" spans="1:12" x14ac:dyDescent="0.3">
      <c r="C32" s="2" t="e">
        <f t="shared" si="4"/>
        <v>#VALUE!</v>
      </c>
      <c r="D32" s="2" t="e">
        <f t="shared" si="5"/>
        <v>#VALUE!</v>
      </c>
      <c r="E32" s="2" cm="1">
        <f t="array" ref="E32">SUM(IFERROR(IF(FIND($B32,'RAW DATA - Replies'!$J$3:$J$51,1)&gt;=1,1,0),0))</f>
        <v>49</v>
      </c>
      <c r="F32" s="15" t="e">
        <f>E32/COUNTA('RAW DATA - Replies'!$J$3:$J$51)</f>
        <v>#DIV/0!</v>
      </c>
      <c r="G32" s="2" cm="1">
        <f t="array" ref="G32">SUM(IFERROR(IF('RAW DATA - Replies'!$E$3:$E$51='RAW DATA - Replies'!$E$1,IF(FIND($B32,'RAW DATA - Replies'!$J$3:$J$51,1)&gt;=1,1,0),0),0))</f>
        <v>0</v>
      </c>
      <c r="H32" s="15" t="e">
        <f>G32/COUNTIF('RAW DATA - Replies'!$J$3:$J$51,'RAW DATA - Replies'!$E$1)</f>
        <v>#DIV/0!</v>
      </c>
      <c r="I32" s="66" t="str">
        <f>IF(B32="","",RANK(F32,$F$30:$F$51,0)+COUNTIF($F$30:F32,F32)-1)</f>
        <v/>
      </c>
      <c r="J32" s="15"/>
    </row>
    <row r="33" spans="3:10" x14ac:dyDescent="0.3">
      <c r="C33" s="2" t="e">
        <f t="shared" si="4"/>
        <v>#VALUE!</v>
      </c>
      <c r="D33" s="2" t="e">
        <f t="shared" si="5"/>
        <v>#VALUE!</v>
      </c>
      <c r="E33" s="2" cm="1">
        <f t="array" ref="E33">SUM(IFERROR(IF(FIND($B33,'RAW DATA - Replies'!$J$3:$J$51,1)&gt;=1,1,0),0))</f>
        <v>49</v>
      </c>
      <c r="F33" s="15" t="e">
        <f>E33/COUNTA('RAW DATA - Replies'!$J$3:$J$51)</f>
        <v>#DIV/0!</v>
      </c>
      <c r="G33" s="2" cm="1">
        <f t="array" ref="G33">SUM(IFERROR(IF('RAW DATA - Replies'!$E$3:$E$51='RAW DATA - Replies'!$E$1,IF(FIND($B33,'RAW DATA - Replies'!$J$3:$J$51,1)&gt;=1,1,0),0),0))</f>
        <v>0</v>
      </c>
      <c r="H33" s="15" t="e">
        <f>G33/COUNTIF('RAW DATA - Replies'!$J$3:$J$51,'RAW DATA - Replies'!$E$1)</f>
        <v>#DIV/0!</v>
      </c>
      <c r="I33" s="66" t="str">
        <f>IF(B33="","",RANK(F33,$F$30:$F$51,0)+COUNTIF($F$30:F33,F33)-1)</f>
        <v/>
      </c>
      <c r="J33" s="15"/>
    </row>
    <row r="34" spans="3:10" x14ac:dyDescent="0.3">
      <c r="C34" s="2" t="e">
        <f t="shared" si="4"/>
        <v>#VALUE!</v>
      </c>
      <c r="D34" s="2" t="e">
        <f t="shared" si="5"/>
        <v>#VALUE!</v>
      </c>
      <c r="E34" s="2" cm="1">
        <f t="array" ref="E34">SUM(IFERROR(IF(FIND($B34,'RAW DATA - Replies'!$J$3:$J$51,1)&gt;=1,1,0),0))</f>
        <v>49</v>
      </c>
      <c r="F34" s="15" t="e">
        <f>E34/COUNTA('RAW DATA - Replies'!$J$3:$J$51)</f>
        <v>#DIV/0!</v>
      </c>
      <c r="G34" s="2" cm="1">
        <f t="array" ref="G34">SUM(IFERROR(IF('RAW DATA - Replies'!$E$3:$E$51='RAW DATA - Replies'!$E$1,IF(FIND($B34,'RAW DATA - Replies'!$J$3:$J$51,1)&gt;=1,1,0),0),0))</f>
        <v>0</v>
      </c>
      <c r="H34" s="15" t="e">
        <f>G34/COUNTIF('RAW DATA - Replies'!$J$3:$J$51,'RAW DATA - Replies'!$E$1)</f>
        <v>#DIV/0!</v>
      </c>
      <c r="I34" s="66" t="str">
        <f>IF(B34="","",RANK(F34,$F$30:$F$51,0)+COUNTIF($F$30:F34,F34)-1)</f>
        <v/>
      </c>
      <c r="J34" s="15"/>
    </row>
    <row r="35" spans="3:10" x14ac:dyDescent="0.3">
      <c r="C35" s="2" t="e">
        <f t="shared" si="4"/>
        <v>#VALUE!</v>
      </c>
      <c r="D35" s="2" t="e">
        <f t="shared" si="5"/>
        <v>#VALUE!</v>
      </c>
      <c r="E35" s="2" cm="1">
        <f t="array" ref="E35">SUM(IFERROR(IF(FIND($B35,'RAW DATA - Replies'!$J$3:$J$51,1)&gt;=1,1,0),0))</f>
        <v>49</v>
      </c>
      <c r="F35" s="15" t="e">
        <f>E35/COUNTA('RAW DATA - Replies'!$J$3:$J$51)</f>
        <v>#DIV/0!</v>
      </c>
      <c r="G35" s="2" cm="1">
        <f t="array" ref="G35">SUM(IFERROR(IF('RAW DATA - Replies'!$E$3:$E$51='RAW DATA - Replies'!$E$1,IF(FIND($B35,'RAW DATA - Replies'!$J$3:$J$51,1)&gt;=1,1,0),0),0))</f>
        <v>0</v>
      </c>
      <c r="H35" s="15" t="e">
        <f>G35/COUNTIF('RAW DATA - Replies'!$J$3:$J$51,'RAW DATA - Replies'!$E$1)</f>
        <v>#DIV/0!</v>
      </c>
      <c r="I35" s="66" t="str">
        <f>IF(B35="","",RANK(F35,$F$30:$F$51,0)+COUNTIF($F$30:F35,F35)-1)</f>
        <v/>
      </c>
      <c r="J35" s="15"/>
    </row>
    <row r="36" spans="3:10" x14ac:dyDescent="0.3">
      <c r="C36" s="2" t="e">
        <f t="shared" si="4"/>
        <v>#VALUE!</v>
      </c>
      <c r="D36" s="2" t="e">
        <f t="shared" si="5"/>
        <v>#VALUE!</v>
      </c>
      <c r="E36" s="2" cm="1">
        <f t="array" ref="E36">SUM(IFERROR(IF(FIND($B36,'RAW DATA - Replies'!$J$3:$J$51,1)&gt;=1,1,0),0))</f>
        <v>49</v>
      </c>
      <c r="F36" s="15" t="e">
        <f>E36/COUNTA('RAW DATA - Replies'!$J$3:$J$51)</f>
        <v>#DIV/0!</v>
      </c>
      <c r="G36" s="2" cm="1">
        <f t="array" ref="G36">SUM(IFERROR(IF('RAW DATA - Replies'!$E$3:$E$51='RAW DATA - Replies'!$E$1,IF(FIND($B36,'RAW DATA - Replies'!$J$3:$J$51,1)&gt;=1,1,0),0),0))</f>
        <v>0</v>
      </c>
      <c r="H36" s="15" t="e">
        <f>G36/COUNTIF('RAW DATA - Replies'!$J$3:$J$51,'RAW DATA - Replies'!$E$1)</f>
        <v>#DIV/0!</v>
      </c>
      <c r="I36" s="66" t="str">
        <f>IF(B36="","",RANK(F36,$F$30:$F$51,0)+COUNTIF($F$30:F36,F36)-1)</f>
        <v/>
      </c>
      <c r="J36" s="15"/>
    </row>
    <row r="37" spans="3:10" x14ac:dyDescent="0.3">
      <c r="C37" s="2" t="e">
        <f t="shared" si="4"/>
        <v>#VALUE!</v>
      </c>
      <c r="D37" s="2" t="e">
        <f t="shared" si="5"/>
        <v>#VALUE!</v>
      </c>
      <c r="E37" s="2" cm="1">
        <f t="array" ref="E37">SUM(IFERROR(IF(FIND($B37,'RAW DATA - Replies'!$J$3:$J$51,1)&gt;=1,1,0),0))</f>
        <v>49</v>
      </c>
      <c r="F37" s="15" t="e">
        <f>E37/COUNTA('RAW DATA - Replies'!$J$3:$J$51)</f>
        <v>#DIV/0!</v>
      </c>
      <c r="G37" s="2" cm="1">
        <f t="array" ref="G37">SUM(IFERROR(IF('RAW DATA - Replies'!$E$3:$E$51='RAW DATA - Replies'!$E$1,IF(FIND($B37,'RAW DATA - Replies'!$J$3:$J$51,1)&gt;=1,1,0),0),0))</f>
        <v>0</v>
      </c>
      <c r="H37" s="15" t="e">
        <f>G37/COUNTIF('RAW DATA - Replies'!$J$3:$J$51,'RAW DATA - Replies'!$E$1)</f>
        <v>#DIV/0!</v>
      </c>
      <c r="I37" s="66" t="str">
        <f>IF(B37="","",RANK(F37,$F$30:$F$51,0)+COUNTIF($F$30:F37,F37)-1)</f>
        <v/>
      </c>
      <c r="J37" s="15"/>
    </row>
    <row r="38" spans="3:10" x14ac:dyDescent="0.3">
      <c r="C38" s="2" t="e">
        <f t="shared" si="4"/>
        <v>#VALUE!</v>
      </c>
      <c r="D38" s="2" t="e">
        <f t="shared" si="5"/>
        <v>#VALUE!</v>
      </c>
      <c r="E38" s="2" cm="1">
        <f t="array" ref="E38">SUM(IFERROR(IF(FIND($B38,'RAW DATA - Replies'!$J$3:$J$51,1)&gt;=1,1,0),0))</f>
        <v>49</v>
      </c>
      <c r="F38" s="15" t="e">
        <f>E38/COUNTA('RAW DATA - Replies'!$J$3:$J$51)</f>
        <v>#DIV/0!</v>
      </c>
      <c r="G38" s="2" cm="1">
        <f t="array" ref="G38">SUM(IFERROR(IF('RAW DATA - Replies'!$E$3:$E$51='RAW DATA - Replies'!$E$1,IF(FIND($B38,'RAW DATA - Replies'!$J$3:$J$51,1)&gt;=1,1,0),0),0))</f>
        <v>0</v>
      </c>
      <c r="H38" s="15" t="e">
        <f>G38/COUNTIF('RAW DATA - Replies'!$J$3:$J$51,'RAW DATA - Replies'!$E$1)</f>
        <v>#DIV/0!</v>
      </c>
      <c r="I38" s="66" t="str">
        <f>IF(B38="","",RANK(F38,$F$30:$F$51,0)+COUNTIF($F$30:F38,F38)-1)</f>
        <v/>
      </c>
      <c r="J38" s="15"/>
    </row>
    <row r="39" spans="3:10" x14ac:dyDescent="0.3">
      <c r="C39" s="2" t="e">
        <f t="shared" si="4"/>
        <v>#VALUE!</v>
      </c>
      <c r="D39" s="2" t="e">
        <f t="shared" si="5"/>
        <v>#VALUE!</v>
      </c>
      <c r="E39" s="2" cm="1">
        <f t="array" ref="E39">SUM(IFERROR(IF(FIND($B39,'RAW DATA - Replies'!$J$3:$J$51,1)&gt;=1,1,0),0))</f>
        <v>49</v>
      </c>
      <c r="F39" s="15" t="e">
        <f>E39/COUNTA('RAW DATA - Replies'!$J$3:$J$51)</f>
        <v>#DIV/0!</v>
      </c>
      <c r="G39" s="2" cm="1">
        <f t="array" ref="G39">SUM(IFERROR(IF('RAW DATA - Replies'!$E$3:$E$51='RAW DATA - Replies'!$E$1,IF(FIND($B39,'RAW DATA - Replies'!$J$3:$J$51,1)&gt;=1,1,0),0),0))</f>
        <v>0</v>
      </c>
      <c r="H39" s="15" t="e">
        <f>G39/COUNTIF('RAW DATA - Replies'!$J$3:$J$51,'RAW DATA - Replies'!$E$1)</f>
        <v>#DIV/0!</v>
      </c>
      <c r="I39" s="66" t="str">
        <f>IF(B39="","",RANK(F39,$F$30:$F$51,0)+COUNTIF($F$30:F39,F39)-1)</f>
        <v/>
      </c>
      <c r="J39" s="15"/>
    </row>
    <row r="40" spans="3:10" x14ac:dyDescent="0.3">
      <c r="C40" s="2" t="e">
        <f t="shared" si="4"/>
        <v>#VALUE!</v>
      </c>
      <c r="D40" s="2" t="e">
        <f t="shared" si="5"/>
        <v>#VALUE!</v>
      </c>
      <c r="E40" s="2" cm="1">
        <f t="array" ref="E40">SUM(IFERROR(IF(FIND($B40,'RAW DATA - Replies'!$J$3:$J$51,1)&gt;=1,1,0),0))</f>
        <v>49</v>
      </c>
      <c r="F40" s="15" t="e">
        <f>E40/COUNTA('RAW DATA - Replies'!$J$3:$J$51)</f>
        <v>#DIV/0!</v>
      </c>
      <c r="G40" s="2" cm="1">
        <f t="array" ref="G40">SUM(IFERROR(IF('RAW DATA - Replies'!$E$3:$E$51='RAW DATA - Replies'!$E$1,IF(FIND($B40,'RAW DATA - Replies'!$J$3:$J$51,1)&gt;=1,1,0),0),0))</f>
        <v>0</v>
      </c>
      <c r="H40" s="15" t="e">
        <f>G40/COUNTIF('RAW DATA - Replies'!$J$3:$J$51,'RAW DATA - Replies'!$E$1)</f>
        <v>#DIV/0!</v>
      </c>
      <c r="I40" s="66" t="str">
        <f>IF(B40="","",RANK(F40,$F$30:$F$51,0)+COUNTIF($F$30:F40,F40)-1)</f>
        <v/>
      </c>
      <c r="J40" s="15"/>
    </row>
    <row r="41" spans="3:10" x14ac:dyDescent="0.3">
      <c r="C41" s="2" t="e">
        <f t="shared" si="4"/>
        <v>#VALUE!</v>
      </c>
      <c r="D41" s="2" t="e">
        <f t="shared" si="5"/>
        <v>#VALUE!</v>
      </c>
      <c r="E41" s="2" cm="1">
        <f t="array" ref="E41">SUM(IFERROR(IF(FIND($B41,'RAW DATA - Replies'!$J$3:$J$51,1)&gt;=1,1,0),0))</f>
        <v>49</v>
      </c>
      <c r="F41" s="15" t="e">
        <f>E41/COUNTA('RAW DATA - Replies'!$J$3:$J$51)</f>
        <v>#DIV/0!</v>
      </c>
      <c r="G41" s="2" cm="1">
        <f t="array" ref="G41">SUM(IFERROR(IF('RAW DATA - Replies'!$E$3:$E$51='RAW DATA - Replies'!$E$1,IF(FIND($B41,'RAW DATA - Replies'!$J$3:$J$51,1)&gt;=1,1,0),0),0))</f>
        <v>0</v>
      </c>
      <c r="H41" s="15" t="e">
        <f>G41/COUNTIF('RAW DATA - Replies'!$J$3:$J$51,'RAW DATA - Replies'!$E$1)</f>
        <v>#DIV/0!</v>
      </c>
      <c r="I41" s="66" t="str">
        <f>IF(B41="","",RANK(F41,$F$30:$F$51,0)+COUNTIF($F$30:F41,F41)-1)</f>
        <v/>
      </c>
      <c r="J41" s="15"/>
    </row>
    <row r="42" spans="3:10" x14ac:dyDescent="0.3">
      <c r="C42" s="2" t="e">
        <f t="shared" si="4"/>
        <v>#VALUE!</v>
      </c>
      <c r="D42" s="2" t="e">
        <f t="shared" si="5"/>
        <v>#VALUE!</v>
      </c>
      <c r="E42" s="2" cm="1">
        <f t="array" ref="E42">SUM(IFERROR(IF(FIND($B42,'RAW DATA - Replies'!$J$3:$J$51,1)&gt;=1,1,0),0))</f>
        <v>49</v>
      </c>
      <c r="F42" s="15" t="e">
        <f>E42/COUNTA('RAW DATA - Replies'!$J$3:$J$51)</f>
        <v>#DIV/0!</v>
      </c>
      <c r="G42" s="2" cm="1">
        <f t="array" ref="G42">SUM(IFERROR(IF('RAW DATA - Replies'!$E$3:$E$51='RAW DATA - Replies'!$E$1,IF(FIND($B42,'RAW DATA - Replies'!$J$3:$J$51,1)&gt;=1,1,0),0),0))</f>
        <v>0</v>
      </c>
      <c r="H42" s="15" t="e">
        <f>G42/COUNTIF('RAW DATA - Replies'!$J$3:$J$51,'RAW DATA - Replies'!$E$1)</f>
        <v>#DIV/0!</v>
      </c>
      <c r="I42" s="66" t="str">
        <f>IF(B42="","",RANK(F42,$F$30:$F$51,0)+COUNTIF($F$30:F42,F42)-1)</f>
        <v/>
      </c>
      <c r="J42" s="15"/>
    </row>
    <row r="43" spans="3:10" x14ac:dyDescent="0.3">
      <c r="C43" s="2" t="e">
        <f t="shared" si="4"/>
        <v>#VALUE!</v>
      </c>
      <c r="D43" s="2" t="e">
        <f t="shared" si="5"/>
        <v>#VALUE!</v>
      </c>
      <c r="E43" s="2" cm="1">
        <f t="array" ref="E43">SUM(IFERROR(IF(FIND($B43,'RAW DATA - Replies'!$J$3:$J$51,1)&gt;=1,1,0),0))</f>
        <v>49</v>
      </c>
      <c r="F43" s="15" t="e">
        <f>E43/COUNTA('RAW DATA - Replies'!$J$3:$J$51)</f>
        <v>#DIV/0!</v>
      </c>
      <c r="G43" s="2" cm="1">
        <f t="array" ref="G43">SUM(IFERROR(IF('RAW DATA - Replies'!$E$3:$E$51='RAW DATA - Replies'!$E$1,IF(FIND($B43,'RAW DATA - Replies'!$J$3:$J$51,1)&gt;=1,1,0),0),0))</f>
        <v>0</v>
      </c>
      <c r="H43" s="15" t="e">
        <f>G43/COUNTIF('RAW DATA - Replies'!$J$3:$J$51,'RAW DATA - Replies'!$E$1)</f>
        <v>#DIV/0!</v>
      </c>
      <c r="I43" s="66" t="str">
        <f>IF(B43="","",RANK(F43,$F$30:$F$51,0)+COUNTIF($F$30:F43,F43)-1)</f>
        <v/>
      </c>
      <c r="J43" s="15"/>
    </row>
    <row r="44" spans="3:10" x14ac:dyDescent="0.3">
      <c r="C44" s="2" t="e">
        <f t="shared" si="4"/>
        <v>#VALUE!</v>
      </c>
      <c r="D44" s="2" t="e">
        <f t="shared" si="5"/>
        <v>#VALUE!</v>
      </c>
      <c r="E44" s="2" cm="1">
        <f t="array" ref="E44">SUM(IFERROR(IF(FIND($B44,'RAW DATA - Replies'!$J$3:$J$51,1)&gt;=1,1,0),0))</f>
        <v>49</v>
      </c>
      <c r="F44" s="15" t="e">
        <f>E44/COUNTA('RAW DATA - Replies'!$J$3:$J$51)</f>
        <v>#DIV/0!</v>
      </c>
      <c r="G44" s="2" cm="1">
        <f t="array" ref="G44">SUM(IFERROR(IF('RAW DATA - Replies'!$E$3:$E$51='RAW DATA - Replies'!$E$1,IF(FIND($B44,'RAW DATA - Replies'!$J$3:$J$51,1)&gt;=1,1,0),0),0))</f>
        <v>0</v>
      </c>
      <c r="H44" s="15" t="e">
        <f>G44/COUNTIF('RAW DATA - Replies'!$J$3:$J$51,'RAW DATA - Replies'!$E$1)</f>
        <v>#DIV/0!</v>
      </c>
      <c r="I44" s="66" t="str">
        <f>IF(B44="","",RANK(F44,$F$30:$F$51,0)+COUNTIF($F$30:F44,F44)-1)</f>
        <v/>
      </c>
      <c r="J44" s="15"/>
    </row>
    <row r="45" spans="3:10" x14ac:dyDescent="0.3">
      <c r="C45" s="2" t="e">
        <f t="shared" si="4"/>
        <v>#VALUE!</v>
      </c>
      <c r="D45" s="2" t="e">
        <f t="shared" si="5"/>
        <v>#VALUE!</v>
      </c>
      <c r="E45" s="2" cm="1">
        <f t="array" ref="E45">SUM(IFERROR(IF(FIND($B45,'RAW DATA - Replies'!$J$3:$J$51,1)&gt;=1,1,0),0))</f>
        <v>49</v>
      </c>
      <c r="F45" s="15" t="e">
        <f>E45/COUNTA('RAW DATA - Replies'!$J$3:$J$51)</f>
        <v>#DIV/0!</v>
      </c>
      <c r="G45" s="2" cm="1">
        <f t="array" ref="G45">SUM(IFERROR(IF('RAW DATA - Replies'!$E$3:$E$51='RAW DATA - Replies'!$E$1,IF(FIND($B45,'RAW DATA - Replies'!$J$3:$J$51,1)&gt;=1,1,0),0),0))</f>
        <v>0</v>
      </c>
      <c r="H45" s="15" t="e">
        <f>G45/COUNTIF('RAW DATA - Replies'!$J$3:$J$51,'RAW DATA - Replies'!$E$1)</f>
        <v>#DIV/0!</v>
      </c>
      <c r="I45" s="66" t="str">
        <f>IF(B45="","",RANK(F45,$F$30:$F$51,0)+COUNTIF($F$30:F45,F45)-1)</f>
        <v/>
      </c>
      <c r="J45" s="15"/>
    </row>
    <row r="46" spans="3:10" x14ac:dyDescent="0.3">
      <c r="C46" s="2" t="e">
        <f t="shared" si="4"/>
        <v>#VALUE!</v>
      </c>
      <c r="D46" s="2" t="e">
        <f t="shared" si="5"/>
        <v>#VALUE!</v>
      </c>
      <c r="E46" s="2" cm="1">
        <f t="array" ref="E46">SUM(IFERROR(IF(FIND($B46,'RAW DATA - Replies'!$J$3:$J$51,1)&gt;=1,1,0),0))</f>
        <v>49</v>
      </c>
      <c r="F46" s="15" t="e">
        <f>E46/COUNTA('RAW DATA - Replies'!$J$3:$J$51)</f>
        <v>#DIV/0!</v>
      </c>
      <c r="G46" s="2" cm="1">
        <f t="array" ref="G46">SUM(IFERROR(IF('RAW DATA - Replies'!$E$3:$E$51='RAW DATA - Replies'!$E$1,IF(FIND($B46,'RAW DATA - Replies'!$J$3:$J$51,1)&gt;=1,1,0),0),0))</f>
        <v>0</v>
      </c>
      <c r="H46" s="15" t="e">
        <f>G46/COUNTIF('RAW DATA - Replies'!$J$3:$J$51,'RAW DATA - Replies'!$E$1)</f>
        <v>#DIV/0!</v>
      </c>
      <c r="I46" s="66" t="str">
        <f>IF(B46="","",RANK(F46,$F$30:$F$51,0)+COUNTIF($F$30:F46,F46)-1)</f>
        <v/>
      </c>
    </row>
    <row r="47" spans="3:10" x14ac:dyDescent="0.3">
      <c r="C47" s="2" t="e">
        <f t="shared" si="4"/>
        <v>#VALUE!</v>
      </c>
      <c r="D47" s="2" t="e">
        <f t="shared" si="5"/>
        <v>#VALUE!</v>
      </c>
      <c r="E47" s="2" cm="1">
        <f t="array" ref="E47">SUM(IFERROR(IF(FIND($B47,'RAW DATA - Replies'!$J$3:$J$51,1)&gt;=1,1,0),0))</f>
        <v>49</v>
      </c>
      <c r="F47" s="15" t="e">
        <f>E47/COUNTA('RAW DATA - Replies'!$J$3:$J$51)</f>
        <v>#DIV/0!</v>
      </c>
      <c r="G47" s="2" cm="1">
        <f t="array" ref="G47">SUM(IFERROR(IF('RAW DATA - Replies'!$E$3:$E$51='RAW DATA - Replies'!$E$1,IF(FIND($B47,'RAW DATA - Replies'!$J$3:$J$51,1)&gt;=1,1,0),0),0))</f>
        <v>0</v>
      </c>
      <c r="H47" s="15" t="e">
        <f>G47/COUNTIF('RAW DATA - Replies'!$J$3:$J$51,'RAW DATA - Replies'!$E$1)</f>
        <v>#DIV/0!</v>
      </c>
      <c r="I47" s="66" t="str">
        <f>IF(B47="","",RANK(F47,$F$30:$F$51,0)+COUNTIF($F$30:F47,F47)-1)</f>
        <v/>
      </c>
    </row>
    <row r="48" spans="3:10" x14ac:dyDescent="0.3">
      <c r="C48" s="2" t="e">
        <f t="shared" si="4"/>
        <v>#VALUE!</v>
      </c>
      <c r="D48" s="2" t="e">
        <f t="shared" si="5"/>
        <v>#VALUE!</v>
      </c>
      <c r="E48" s="2" cm="1">
        <f t="array" ref="E48">SUM(IFERROR(IF(FIND($B48,'RAW DATA - Replies'!$J$3:$J$51,1)&gt;=1,1,0),0))</f>
        <v>49</v>
      </c>
      <c r="F48" s="15" t="e">
        <f>E48/COUNTA('RAW DATA - Replies'!$J$3:$J$51)</f>
        <v>#DIV/0!</v>
      </c>
      <c r="G48" s="2" cm="1">
        <f t="array" ref="G48">SUM(IFERROR(IF('RAW DATA - Replies'!$E$3:$E$51='RAW DATA - Replies'!$E$1,IF(FIND($B48,'RAW DATA - Replies'!$J$3:$J$51,1)&gt;=1,1,0),0),0))</f>
        <v>0</v>
      </c>
      <c r="H48" s="15" t="e">
        <f>G48/COUNTIF('RAW DATA - Replies'!$J$3:$J$51,'RAW DATA - Replies'!$E$1)</f>
        <v>#DIV/0!</v>
      </c>
      <c r="I48" s="66" t="str">
        <f>IF(B48="","",RANK(F48,$F$30:$F$51,0)+COUNTIF($F$30:F48,F48)-1)</f>
        <v/>
      </c>
    </row>
    <row r="49" spans="3:9" x14ac:dyDescent="0.3">
      <c r="C49" s="2" t="e">
        <f t="shared" si="4"/>
        <v>#VALUE!</v>
      </c>
      <c r="D49" s="2" t="e">
        <f t="shared" si="5"/>
        <v>#VALUE!</v>
      </c>
      <c r="E49" s="2" cm="1">
        <f t="array" ref="E49">SUM(IFERROR(IF(FIND($B49,'RAW DATA - Replies'!$J$3:$J$51,1)&gt;=1,1,0),0))</f>
        <v>49</v>
      </c>
      <c r="F49" s="15" t="e">
        <f>E49/COUNTA('RAW DATA - Replies'!$J$3:$J$51)</f>
        <v>#DIV/0!</v>
      </c>
      <c r="G49" s="2" cm="1">
        <f t="array" ref="G49">SUM(IFERROR(IF('RAW DATA - Replies'!$E$3:$E$51='RAW DATA - Replies'!$E$1,IF(FIND($B49,'RAW DATA - Replies'!$J$3:$J$51,1)&gt;=1,1,0),0),0))</f>
        <v>0</v>
      </c>
      <c r="H49" s="15" t="e">
        <f>G49/COUNTIF('RAW DATA - Replies'!$J$3:$J$51,'RAW DATA - Replies'!$E$1)</f>
        <v>#DIV/0!</v>
      </c>
      <c r="I49" s="66" t="str">
        <f>IF(B49="","",RANK(F49,$F$30:$F$51,0)+COUNTIF($F$30:F49,F49)-1)</f>
        <v/>
      </c>
    </row>
    <row r="50" spans="3:9" x14ac:dyDescent="0.3">
      <c r="C50" s="2" t="e">
        <f t="shared" si="4"/>
        <v>#VALUE!</v>
      </c>
      <c r="D50" s="2" t="e">
        <f t="shared" si="5"/>
        <v>#VALUE!</v>
      </c>
      <c r="E50" s="2" cm="1">
        <f t="array" ref="E50">SUM(IFERROR(IF(FIND($B50,'RAW DATA - Replies'!$J$3:$J$51,1)&gt;=1,1,0),0))</f>
        <v>49</v>
      </c>
      <c r="F50" s="15" t="e">
        <f>E50/COUNTA('RAW DATA - Replies'!$J$3:$J$51)</f>
        <v>#DIV/0!</v>
      </c>
      <c r="G50" s="2" cm="1">
        <f t="array" ref="G50">SUM(IFERROR(IF('RAW DATA - Replies'!$E$3:$E$51='RAW DATA - Replies'!$E$1,IF(FIND($B50,'RAW DATA - Replies'!$J$3:$J$51,1)&gt;=1,1,0),0),0))</f>
        <v>0</v>
      </c>
      <c r="H50" s="15" t="e">
        <f>G50/COUNTIF('RAW DATA - Replies'!$J$3:$J$51,'RAW DATA - Replies'!$E$1)</f>
        <v>#DIV/0!</v>
      </c>
      <c r="I50" s="66" t="str">
        <f>IF(B50="","",RANK(F50,$F$30:$F$51,0)+COUNTIF($F$30:F50,F50)-1)</f>
        <v/>
      </c>
    </row>
    <row r="51" spans="3:9" x14ac:dyDescent="0.3">
      <c r="C51" s="2" t="e">
        <f t="shared" si="4"/>
        <v>#VALUE!</v>
      </c>
      <c r="D51" s="2" t="e">
        <f t="shared" si="5"/>
        <v>#VALUE!</v>
      </c>
      <c r="E51" s="2" cm="1">
        <f t="array" ref="E51">SUM(IFERROR(IF(FIND($B51,'RAW DATA - Replies'!$J$3:$J$51,1)&gt;=1,1,0),0))</f>
        <v>49</v>
      </c>
      <c r="F51" s="15" t="e">
        <f>E51/COUNTA('RAW DATA - Replies'!$J$3:$J$51)</f>
        <v>#DIV/0!</v>
      </c>
      <c r="G51" s="2" cm="1">
        <f t="array" ref="G51">SUM(IFERROR(IF('RAW DATA - Replies'!$E$3:$E$51='RAW DATA - Replies'!$E$1,IF(FIND($B51,'RAW DATA - Replies'!$J$3:$J$51,1)&gt;=1,1,0),0),0))</f>
        <v>0</v>
      </c>
      <c r="H51" s="15" t="e">
        <f>G51/COUNTIF('RAW DATA - Replies'!$J$3:$J$51,'RAW DATA - Replies'!$E$1)</f>
        <v>#DIV/0!</v>
      </c>
      <c r="I51" s="66" t="str">
        <f>IF(B51="","",RANK(F51,$F$30:$F$51,0)+COUNTIF($F$30:F51,F51)-1)</f>
        <v/>
      </c>
    </row>
    <row r="52" spans="3:9" x14ac:dyDescent="0.3">
      <c r="C52" s="2" t="e">
        <f t="shared" si="4"/>
        <v>#VALUE!</v>
      </c>
      <c r="D52" s="2" t="e">
        <f t="shared" si="5"/>
        <v>#VALUE!</v>
      </c>
      <c r="E52" s="2" cm="1">
        <f t="array" ref="E52">SUM(IFERROR(IF(FIND($B52,'RAW DATA - Replies'!$J$3:$J$51,1)&gt;=1,1,0),0))</f>
        <v>49</v>
      </c>
      <c r="F52" s="15" t="e">
        <f>E52/COUNTA('RAW DATA - Replies'!$J$3:$J$51)</f>
        <v>#DIV/0!</v>
      </c>
      <c r="G52" s="2" cm="1">
        <f t="array" ref="G52">SUM(IFERROR(IF('RAW DATA - Replies'!$E$3:$E$51='RAW DATA - Replies'!$E$1,IF(FIND($B52,'RAW DATA - Replies'!$J$3:$J$51,1)&gt;=1,1,0),0),0))</f>
        <v>0</v>
      </c>
      <c r="H52" s="15" t="e">
        <f>G52/COUNTIF('RAW DATA - Replies'!$J$3:$J$51,'RAW DATA - Replies'!$E$1)</f>
        <v>#DIV/0!</v>
      </c>
      <c r="I52" s="66" t="str">
        <f>IF(B52="","",RANK(F52,$F$30:$F$51,0)+COUNTIF($F$30:F52,F52)-1)</f>
        <v/>
      </c>
    </row>
    <row r="53" spans="3:9" x14ac:dyDescent="0.3">
      <c r="C53" s="2" t="e">
        <f t="shared" si="4"/>
        <v>#VALUE!</v>
      </c>
      <c r="D53" s="2" t="e">
        <f t="shared" si="5"/>
        <v>#VALUE!</v>
      </c>
      <c r="E53" s="2" cm="1">
        <f t="array" ref="E53">SUM(IFERROR(IF(FIND($B53,'RAW DATA - Replies'!$J$3:$J$51,1)&gt;=1,1,0),0))</f>
        <v>49</v>
      </c>
      <c r="F53" s="15" t="e">
        <f>E53/COUNTA('RAW DATA - Replies'!$J$3:$J$51)</f>
        <v>#DIV/0!</v>
      </c>
      <c r="G53" s="2" cm="1">
        <f t="array" ref="G53">SUM(IFERROR(IF('RAW DATA - Replies'!$E$3:$E$51='RAW DATA - Replies'!$E$1,IF(FIND($B53,'RAW DATA - Replies'!$J$3:$J$51,1)&gt;=1,1,0),0),0))</f>
        <v>0</v>
      </c>
      <c r="H53" s="15" t="e">
        <f>G53/COUNTIF('RAW DATA - Replies'!$J$3:$J$51,'RAW DATA - Replies'!$E$1)</f>
        <v>#DIV/0!</v>
      </c>
      <c r="I53" s="66" t="str">
        <f>IF(B53="","",RANK(F53,$F$30:$F$51,0)+COUNTIF($F$30:F53,F53)-1)</f>
        <v/>
      </c>
    </row>
    <row r="54" spans="3:9" x14ac:dyDescent="0.3">
      <c r="C54" s="2" t="e">
        <f t="shared" si="4"/>
        <v>#VALUE!</v>
      </c>
      <c r="D54" s="2" t="e">
        <f t="shared" si="5"/>
        <v>#VALUE!</v>
      </c>
      <c r="E54" s="2" cm="1">
        <f t="array" ref="E54">SUM(IFERROR(IF(FIND($B54,'RAW DATA - Replies'!$J$3:$J$51,1)&gt;=1,1,0),0))</f>
        <v>49</v>
      </c>
      <c r="F54" s="15" t="e">
        <f>E54/COUNTA('RAW DATA - Replies'!$J$3:$J$51)</f>
        <v>#DIV/0!</v>
      </c>
      <c r="G54" s="2" cm="1">
        <f t="array" ref="G54">SUM(IFERROR(IF('RAW DATA - Replies'!$E$3:$E$51='RAW DATA - Replies'!$E$1,IF(FIND($B54,'RAW DATA - Replies'!$J$3:$J$51,1)&gt;=1,1,0),0),0))</f>
        <v>0</v>
      </c>
      <c r="H54" s="15" t="e">
        <f>G54/COUNTIF('RAW DATA - Replies'!$J$3:$J$51,'RAW DATA - Replies'!$E$1)</f>
        <v>#DIV/0!</v>
      </c>
      <c r="I54" s="66" t="str">
        <f>IF(B54="","",RANK(F54,$F$30:$F$51,0)+COUNTIF($F$30:F54,F54)-1)</f>
        <v/>
      </c>
    </row>
    <row r="55" spans="3:9" x14ac:dyDescent="0.3">
      <c r="C55" s="2" t="e">
        <f t="shared" si="4"/>
        <v>#VALUE!</v>
      </c>
      <c r="D55" s="2" t="e">
        <f t="shared" si="5"/>
        <v>#VALUE!</v>
      </c>
      <c r="E55" s="2" cm="1">
        <f t="array" ref="E55">SUM(IFERROR(IF(FIND($B55,'RAW DATA - Replies'!$J$3:$J$51,1)&gt;=1,1,0),0))</f>
        <v>49</v>
      </c>
      <c r="F55" s="15" t="e">
        <f>E55/COUNTA('RAW DATA - Replies'!$J$3:$J$51)</f>
        <v>#DIV/0!</v>
      </c>
      <c r="G55" s="2" cm="1">
        <f t="array" ref="G55">SUM(IFERROR(IF('RAW DATA - Replies'!$E$3:$E$51='RAW DATA - Replies'!$E$1,IF(FIND($B55,'RAW DATA - Replies'!$J$3:$J$51,1)&gt;=1,1,0),0),0))</f>
        <v>0</v>
      </c>
      <c r="H55" s="15" t="e">
        <f>G55/COUNTIF('RAW DATA - Replies'!$J$3:$J$51,'RAW DATA - Replies'!$E$1)</f>
        <v>#DIV/0!</v>
      </c>
      <c r="I55" s="66" t="str">
        <f>IF(B55="","",RANK(F55,$F$30:$F$51,0)+COUNTIF($F$30:F55,F55)-1)</f>
        <v/>
      </c>
    </row>
    <row r="56" spans="3:9" x14ac:dyDescent="0.3">
      <c r="C56" s="2" t="e">
        <f t="shared" si="4"/>
        <v>#VALUE!</v>
      </c>
      <c r="D56" s="2" t="e">
        <f t="shared" si="5"/>
        <v>#VALUE!</v>
      </c>
      <c r="E56" s="2" cm="1">
        <f t="array" ref="E56">SUM(IFERROR(IF(FIND($B56,'RAW DATA - Replies'!$J$3:$J$51,1)&gt;=1,1,0),0))</f>
        <v>49</v>
      </c>
      <c r="F56" s="15" t="e">
        <f>E56/COUNTA('RAW DATA - Replies'!$J$3:$J$51)</f>
        <v>#DIV/0!</v>
      </c>
      <c r="G56" s="2" cm="1">
        <f t="array" ref="G56">SUM(IFERROR(IF('RAW DATA - Replies'!$E$3:$E$51='RAW DATA - Replies'!$E$1,IF(FIND($B56,'RAW DATA - Replies'!$J$3:$J$51,1)&gt;=1,1,0),0),0))</f>
        <v>0</v>
      </c>
      <c r="H56" s="15" t="e">
        <f>G56/COUNTIF('RAW DATA - Replies'!$J$3:$J$51,'RAW DATA - Replies'!$E$1)</f>
        <v>#DIV/0!</v>
      </c>
      <c r="I56" s="66" t="str">
        <f>IF(B56="","",RANK(F56,$F$30:$F$51,0)+COUNTIF($F$30:F56,F56)-1)</f>
        <v/>
      </c>
    </row>
    <row r="57" spans="3:9" x14ac:dyDescent="0.3">
      <c r="C57" s="2" t="e">
        <f t="shared" si="4"/>
        <v>#VALUE!</v>
      </c>
      <c r="D57" s="2" t="e">
        <f t="shared" si="5"/>
        <v>#VALUE!</v>
      </c>
      <c r="E57" s="2" cm="1">
        <f t="array" ref="E57">SUM(IFERROR(IF(FIND($B57,'RAW DATA - Replies'!$J$3:$J$51,1)&gt;=1,1,0),0))</f>
        <v>49</v>
      </c>
      <c r="F57" s="15" t="e">
        <f>E57/COUNTA('RAW DATA - Replies'!$J$3:$J$51)</f>
        <v>#DIV/0!</v>
      </c>
      <c r="G57" s="2" cm="1">
        <f t="array" ref="G57">SUM(IFERROR(IF('RAW DATA - Replies'!$E$3:$E$51='RAW DATA - Replies'!$E$1,IF(FIND($B57,'RAW DATA - Replies'!$J$3:$J$51,1)&gt;=1,1,0),0),0))</f>
        <v>0</v>
      </c>
      <c r="H57" s="15" t="e">
        <f>G57/COUNTIF('RAW DATA - Replies'!$J$3:$J$51,'RAW DATA - Replies'!$E$1)</f>
        <v>#DIV/0!</v>
      </c>
      <c r="I57" s="66" t="str">
        <f>IF(B57="","",RANK(F57,$F$30:$F$51,0)+COUNTIF($F$30:F57,F57)-1)</f>
        <v/>
      </c>
    </row>
    <row r="58" spans="3:9" x14ac:dyDescent="0.3">
      <c r="C58" s="2" t="e">
        <f t="shared" si="4"/>
        <v>#VALUE!</v>
      </c>
      <c r="D58" s="2" t="e">
        <f t="shared" si="5"/>
        <v>#VALUE!</v>
      </c>
      <c r="E58" s="2" cm="1">
        <f t="array" ref="E58">SUM(IFERROR(IF(FIND($B58,'RAW DATA - Replies'!$J$3:$J$51,1)&gt;=1,1,0),0))</f>
        <v>49</v>
      </c>
      <c r="F58" s="15" t="e">
        <f>E58/COUNTA('RAW DATA - Replies'!$J$3:$J$51)</f>
        <v>#DIV/0!</v>
      </c>
      <c r="G58" s="2" cm="1">
        <f t="array" ref="G58">SUM(IFERROR(IF('RAW DATA - Replies'!$E$3:$E$51='RAW DATA - Replies'!$E$1,IF(FIND($B58,'RAW DATA - Replies'!$J$3:$J$51,1)&gt;=1,1,0),0),0))</f>
        <v>0</v>
      </c>
      <c r="H58" s="15" t="e">
        <f>G58/COUNTIF('RAW DATA - Replies'!$J$3:$J$51,'RAW DATA - Replies'!$E$1)</f>
        <v>#DIV/0!</v>
      </c>
      <c r="I58" s="66" t="str">
        <f>IF(B58="","",RANK(F58,$F$30:$F$51,0)+COUNTIF($F$30:F58,F58)-1)</f>
        <v/>
      </c>
    </row>
    <row r="59" spans="3:9" x14ac:dyDescent="0.3">
      <c r="C59" s="2" t="e">
        <f t="shared" si="4"/>
        <v>#VALUE!</v>
      </c>
      <c r="D59" s="2" t="e">
        <f t="shared" si="5"/>
        <v>#VALUE!</v>
      </c>
      <c r="E59" s="2" cm="1">
        <f t="array" ref="E59">SUM(IFERROR(IF(FIND($B59,'RAW DATA - Replies'!$J$3:$J$51,1)&gt;=1,1,0),0))</f>
        <v>49</v>
      </c>
      <c r="F59" s="15" t="e">
        <f>E59/COUNTA('RAW DATA - Replies'!$J$3:$J$51)</f>
        <v>#DIV/0!</v>
      </c>
      <c r="G59" s="2" cm="1">
        <f t="array" ref="G59">SUM(IFERROR(IF('RAW DATA - Replies'!$E$3:$E$51='RAW DATA - Replies'!$E$1,IF(FIND($B59,'RAW DATA - Replies'!$J$3:$J$51,1)&gt;=1,1,0),0),0))</f>
        <v>0</v>
      </c>
      <c r="H59" s="15" t="e">
        <f>G59/COUNTIF('RAW DATA - Replies'!$J$3:$J$51,'RAW DATA - Replies'!$E$1)</f>
        <v>#DIV/0!</v>
      </c>
      <c r="I59" s="66" t="str">
        <f>IF(B59="","",RANK(F59,$F$30:$F$51,0)+COUNTIF($F$30:F59,F59)-1)</f>
        <v/>
      </c>
    </row>
    <row r="60" spans="3:9" x14ac:dyDescent="0.3">
      <c r="C60" s="2" t="e">
        <f t="shared" si="4"/>
        <v>#VALUE!</v>
      </c>
      <c r="D60" s="2" t="e">
        <f t="shared" si="5"/>
        <v>#VALUE!</v>
      </c>
      <c r="E60" s="2" cm="1">
        <f t="array" ref="E60">SUM(IFERROR(IF(FIND($B60,'RAW DATA - Replies'!$J$3:$J$51,1)&gt;=1,1,0),0))</f>
        <v>49</v>
      </c>
      <c r="F60" s="15" t="e">
        <f>E60/COUNTA('RAW DATA - Replies'!$J$3:$J$51)</f>
        <v>#DIV/0!</v>
      </c>
      <c r="G60" s="2" cm="1">
        <f t="array" ref="G60">SUM(IFERROR(IF('RAW DATA - Replies'!$E$3:$E$51='RAW DATA - Replies'!$E$1,IF(FIND($B60,'RAW DATA - Replies'!$J$3:$J$51,1)&gt;=1,1,0),0),0))</f>
        <v>0</v>
      </c>
      <c r="H60" s="15" t="e">
        <f>G60/COUNTIF('RAW DATA - Replies'!$J$3:$J$51,'RAW DATA - Replies'!$E$1)</f>
        <v>#DIV/0!</v>
      </c>
      <c r="I60" s="66" t="str">
        <f>IF(B60="","",RANK(F60,$F$30:$F$51,0)+COUNTIF($F$30:F60,F60)-1)</f>
        <v/>
      </c>
    </row>
    <row r="61" spans="3:9" x14ac:dyDescent="0.3">
      <c r="C61" s="2" t="e">
        <f t="shared" si="4"/>
        <v>#VALUE!</v>
      </c>
      <c r="D61" s="2" t="e">
        <f t="shared" si="5"/>
        <v>#VALUE!</v>
      </c>
      <c r="E61" s="2" cm="1">
        <f t="array" ref="E61">SUM(IFERROR(IF(FIND($B61,'RAW DATA - Replies'!$J$3:$J$51,1)&gt;=1,1,0),0))</f>
        <v>49</v>
      </c>
      <c r="F61" s="15" t="e">
        <f>E61/COUNTA('RAW DATA - Replies'!$J$3:$J$51)</f>
        <v>#DIV/0!</v>
      </c>
      <c r="G61" s="2" cm="1">
        <f t="array" ref="G61">SUM(IFERROR(IF('RAW DATA - Replies'!$E$3:$E$51='RAW DATA - Replies'!$E$1,IF(FIND($B61,'RAW DATA - Replies'!$J$3:$J$51,1)&gt;=1,1,0),0),0))</f>
        <v>0</v>
      </c>
      <c r="H61" s="15" t="e">
        <f>G61/COUNTIF('RAW DATA - Replies'!$J$3:$J$51,'RAW DATA - Replies'!$E$1)</f>
        <v>#DIV/0!</v>
      </c>
      <c r="I61" s="66" t="str">
        <f>IF(B61="","",RANK(F61,$F$30:$F$51,0)+COUNTIF($F$30:F61,F61)-1)</f>
        <v/>
      </c>
    </row>
    <row r="62" spans="3:9" x14ac:dyDescent="0.3">
      <c r="C62" s="2" t="e">
        <f t="shared" si="4"/>
        <v>#VALUE!</v>
      </c>
      <c r="D62" s="2" t="e">
        <f t="shared" si="5"/>
        <v>#VALUE!</v>
      </c>
      <c r="E62" s="2" cm="1">
        <f t="array" ref="E62">SUM(IFERROR(IF(FIND($B62,'RAW DATA - Replies'!$J$3:$J$51,1)&gt;=1,1,0),0))</f>
        <v>49</v>
      </c>
      <c r="F62" s="15" t="e">
        <f>E62/COUNTA('RAW DATA - Replies'!$J$3:$J$51)</f>
        <v>#DIV/0!</v>
      </c>
      <c r="G62" s="2" cm="1">
        <f t="array" ref="G62">SUM(IFERROR(IF('RAW DATA - Replies'!$E$3:$E$51='RAW DATA - Replies'!$E$1,IF(FIND($B62,'RAW DATA - Replies'!$J$3:$J$51,1)&gt;=1,1,0),0),0))</f>
        <v>0</v>
      </c>
      <c r="H62" s="15" t="e">
        <f>G62/COUNTIF('RAW DATA - Replies'!$J$3:$J$51,'RAW DATA - Replies'!$E$1)</f>
        <v>#DIV/0!</v>
      </c>
      <c r="I62" s="66" t="str">
        <f>IF(B62="","",RANK(F62,$F$30:$F$51,0)+COUNTIF($F$30:F62,F62)-1)</f>
        <v/>
      </c>
    </row>
    <row r="63" spans="3:9" x14ac:dyDescent="0.3">
      <c r="C63" s="2" t="e">
        <f t="shared" si="4"/>
        <v>#VALUE!</v>
      </c>
      <c r="D63" s="2" t="e">
        <f t="shared" si="5"/>
        <v>#VALUE!</v>
      </c>
      <c r="E63" s="2" cm="1">
        <f t="array" ref="E63">SUM(IFERROR(IF(FIND($B63,'RAW DATA - Replies'!$J$3:$J$51,1)&gt;=1,1,0),0))</f>
        <v>49</v>
      </c>
      <c r="F63" s="15" t="e">
        <f>E63/COUNTA('RAW DATA - Replies'!$J$3:$J$51)</f>
        <v>#DIV/0!</v>
      </c>
      <c r="G63" s="2" cm="1">
        <f t="array" ref="G63">SUM(IFERROR(IF('RAW DATA - Replies'!$E$3:$E$51='RAW DATA - Replies'!$E$1,IF(FIND($B63,'RAW DATA - Replies'!$J$3:$J$51,1)&gt;=1,1,0),0),0))</f>
        <v>0</v>
      </c>
      <c r="H63" s="15" t="e">
        <f>G63/COUNTIF('RAW DATA - Replies'!$J$3:$J$51,'RAW DATA - Replies'!$E$1)</f>
        <v>#DIV/0!</v>
      </c>
      <c r="I63" s="66" t="str">
        <f>IF(B63="","",RANK(F63,$F$30:$F$51,0)+COUNTIF($F$30:F63,F63)-1)</f>
        <v/>
      </c>
    </row>
    <row r="64" spans="3:9" x14ac:dyDescent="0.3">
      <c r="C64" s="2" t="e">
        <f t="shared" si="4"/>
        <v>#VALUE!</v>
      </c>
      <c r="D64" s="2" t="e">
        <f t="shared" si="5"/>
        <v>#VALUE!</v>
      </c>
      <c r="E64" s="2" cm="1">
        <f t="array" ref="E64">SUM(IFERROR(IF(FIND($B64,'RAW DATA - Replies'!$J$3:$J$51,1)&gt;=1,1,0),0))</f>
        <v>49</v>
      </c>
      <c r="F64" s="15" t="e">
        <f>E64/COUNTA('RAW DATA - Replies'!$J$3:$J$51)</f>
        <v>#DIV/0!</v>
      </c>
      <c r="G64" s="2" cm="1">
        <f t="array" ref="G64">SUM(IFERROR(IF('RAW DATA - Replies'!$E$3:$E$51='RAW DATA - Replies'!$E$1,IF(FIND($B64,'RAW DATA - Replies'!$J$3:$J$51,1)&gt;=1,1,0),0),0))</f>
        <v>0</v>
      </c>
      <c r="H64" s="15" t="e">
        <f>G64/COUNTIF('RAW DATA - Replies'!$J$3:$J$51,'RAW DATA - Replies'!$E$1)</f>
        <v>#DIV/0!</v>
      </c>
      <c r="I64" s="66" t="str">
        <f>IF(B64="","",RANK(F64,$F$30:$F$51,0)+COUNTIF($F$30:F64,F64)-1)</f>
        <v/>
      </c>
    </row>
    <row r="65" spans="3:9" x14ac:dyDescent="0.3">
      <c r="C65" s="2" t="e">
        <f t="shared" si="4"/>
        <v>#VALUE!</v>
      </c>
      <c r="D65" s="2" t="e">
        <f t="shared" si="5"/>
        <v>#VALUE!</v>
      </c>
      <c r="E65" s="2" cm="1">
        <f t="array" ref="E65">SUM(IFERROR(IF(FIND($B65,'RAW DATA - Replies'!$J$3:$J$51,1)&gt;=1,1,0),0))</f>
        <v>49</v>
      </c>
      <c r="F65" s="15" t="e">
        <f>E65/COUNTA('RAW DATA - Replies'!$J$3:$J$51)</f>
        <v>#DIV/0!</v>
      </c>
      <c r="G65" s="2" cm="1">
        <f t="array" ref="G65">SUM(IFERROR(IF('RAW DATA - Replies'!$E$3:$E$51='RAW DATA - Replies'!$E$1,IF(FIND($B65,'RAW DATA - Replies'!$J$3:$J$51,1)&gt;=1,1,0),0),0))</f>
        <v>0</v>
      </c>
      <c r="H65" s="15" t="e">
        <f>G65/COUNTIF('RAW DATA - Replies'!$J$3:$J$51,'RAW DATA - Replies'!$E$1)</f>
        <v>#DIV/0!</v>
      </c>
      <c r="I65" s="66" t="str">
        <f>IF(B65="","",RANK(F65,$F$30:$F$51,0)+COUNTIF($F$30:F65,F65)-1)</f>
        <v/>
      </c>
    </row>
    <row r="66" spans="3:9" x14ac:dyDescent="0.3">
      <c r="C66" s="2" t="e">
        <f t="shared" si="4"/>
        <v>#VALUE!</v>
      </c>
      <c r="D66" s="2" t="e">
        <f t="shared" si="5"/>
        <v>#VALUE!</v>
      </c>
      <c r="E66" s="2" cm="1">
        <f t="array" ref="E66">SUM(IFERROR(IF(FIND($B66,'RAW DATA - Replies'!$J$3:$J$51,1)&gt;=1,1,0),0))</f>
        <v>49</v>
      </c>
      <c r="F66" s="15" t="e">
        <f>E66/COUNTA('RAW DATA - Replies'!$J$3:$J$51)</f>
        <v>#DIV/0!</v>
      </c>
      <c r="G66" s="2" cm="1">
        <f t="array" ref="G66">SUM(IFERROR(IF('RAW DATA - Replies'!$E$3:$E$51='RAW DATA - Replies'!$E$1,IF(FIND($B66,'RAW DATA - Replies'!$J$3:$J$51,1)&gt;=1,1,0),0),0))</f>
        <v>0</v>
      </c>
      <c r="H66" s="15" t="e">
        <f>G66/COUNTIF('RAW DATA - Replies'!$J$3:$J$51,'RAW DATA - Replies'!$E$1)</f>
        <v>#DIV/0!</v>
      </c>
      <c r="I66" s="66" t="str">
        <f>IF(B66="","",RANK(F66,$F$30:$F$51,0)+COUNTIF($F$30:F66,F66)-1)</f>
        <v/>
      </c>
    </row>
    <row r="67" spans="3:9" x14ac:dyDescent="0.3">
      <c r="C67" s="2" t="e">
        <f t="shared" si="4"/>
        <v>#VALUE!</v>
      </c>
      <c r="D67" s="2" t="e">
        <f t="shared" si="5"/>
        <v>#VALUE!</v>
      </c>
      <c r="E67" s="2" cm="1">
        <f t="array" ref="E67">SUM(IFERROR(IF(FIND($B67,'RAW DATA - Replies'!$J$3:$J$51,1)&gt;=1,1,0),0))</f>
        <v>49</v>
      </c>
      <c r="F67" s="15" t="e">
        <f>E67/COUNTA('RAW DATA - Replies'!$J$3:$J$51)</f>
        <v>#DIV/0!</v>
      </c>
      <c r="G67" s="2" cm="1">
        <f t="array" ref="G67">SUM(IFERROR(IF('RAW DATA - Replies'!$E$3:$E$51='RAW DATA - Replies'!$E$1,IF(FIND($B67,'RAW DATA - Replies'!$J$3:$J$51,1)&gt;=1,1,0),0),0))</f>
        <v>0</v>
      </c>
      <c r="H67" s="15" t="e">
        <f>G67/COUNTIF('RAW DATA - Replies'!$J$3:$J$51,'RAW DATA - Replies'!$E$1)</f>
        <v>#DIV/0!</v>
      </c>
      <c r="I67" s="66" t="str">
        <f>IF(B67="","",RANK(F67,$F$30:$F$51,0)+COUNTIF($F$30:F67,F67)-1)</f>
        <v/>
      </c>
    </row>
    <row r="68" spans="3:9" x14ac:dyDescent="0.3">
      <c r="C68" s="2" t="e">
        <f t="shared" si="4"/>
        <v>#VALUE!</v>
      </c>
      <c r="D68" s="2" t="e">
        <f t="shared" si="5"/>
        <v>#VALUE!</v>
      </c>
      <c r="E68" s="2" cm="1">
        <f t="array" ref="E68">SUM(IFERROR(IF(FIND($B68,'RAW DATA - Replies'!$J$3:$J$51,1)&gt;=1,1,0),0))</f>
        <v>49</v>
      </c>
      <c r="F68" s="15" t="e">
        <f>E68/COUNTA('RAW DATA - Replies'!$J$3:$J$51)</f>
        <v>#DIV/0!</v>
      </c>
      <c r="G68" s="2" cm="1">
        <f t="array" ref="G68">SUM(IFERROR(IF('RAW DATA - Replies'!$E$3:$E$51='RAW DATA - Replies'!$E$1,IF(FIND($B68,'RAW DATA - Replies'!$J$3:$J$51,1)&gt;=1,1,0),0),0))</f>
        <v>0</v>
      </c>
      <c r="H68" s="15" t="e">
        <f>G68/COUNTIF('RAW DATA - Replies'!$J$3:$J$51,'RAW DATA - Replies'!$E$1)</f>
        <v>#DIV/0!</v>
      </c>
      <c r="I68" s="66" t="str">
        <f>IF(B68="","",RANK(F68,$F$30:$F$51,0)+COUNTIF($F$30:F68,F68)-1)</f>
        <v/>
      </c>
    </row>
    <row r="69" spans="3:9" x14ac:dyDescent="0.3">
      <c r="C69" s="2" t="e">
        <f t="shared" si="4"/>
        <v>#VALUE!</v>
      </c>
      <c r="D69" s="2" t="e">
        <f t="shared" si="5"/>
        <v>#VALUE!</v>
      </c>
      <c r="E69" s="2" cm="1">
        <f t="array" ref="E69">SUM(IFERROR(IF(FIND($B69,'RAW DATA - Replies'!$J$3:$J$51,1)&gt;=1,1,0),0))</f>
        <v>49</v>
      </c>
      <c r="F69" s="15" t="e">
        <f>E69/COUNTA('RAW DATA - Replies'!$J$3:$J$51)</f>
        <v>#DIV/0!</v>
      </c>
      <c r="G69" s="2" cm="1">
        <f t="array" ref="G69">SUM(IFERROR(IF('RAW DATA - Replies'!$E$3:$E$51='RAW DATA - Replies'!$E$1,IF(FIND($B69,'RAW DATA - Replies'!$J$3:$J$51,1)&gt;=1,1,0),0),0))</f>
        <v>0</v>
      </c>
      <c r="H69" s="15" t="e">
        <f>G69/COUNTIF('RAW DATA - Replies'!$J$3:$J$51,'RAW DATA - Replies'!$E$1)</f>
        <v>#DIV/0!</v>
      </c>
      <c r="I69" s="66" t="str">
        <f>IF(B69="","",RANK(F69,$F$30:$F$51,0)+COUNTIF($F$30:F69,F69)-1)</f>
        <v/>
      </c>
    </row>
    <row r="70" spans="3:9" x14ac:dyDescent="0.3">
      <c r="C70" s="2" t="e">
        <f t="shared" si="4"/>
        <v>#VALUE!</v>
      </c>
      <c r="D70" s="2" t="e">
        <f t="shared" si="5"/>
        <v>#VALUE!</v>
      </c>
      <c r="E70" s="2" cm="1">
        <f t="array" ref="E70">SUM(IFERROR(IF(FIND($B70,'RAW DATA - Replies'!$J$3:$J$51,1)&gt;=1,1,0),0))</f>
        <v>49</v>
      </c>
      <c r="F70" s="15" t="e">
        <f>E70/COUNTA('RAW DATA - Replies'!$J$3:$J$51)</f>
        <v>#DIV/0!</v>
      </c>
      <c r="G70" s="2" cm="1">
        <f t="array" ref="G70">SUM(IFERROR(IF('RAW DATA - Replies'!$E$3:$E$51='RAW DATA - Replies'!$E$1,IF(FIND($B70,'RAW DATA - Replies'!$J$3:$J$51,1)&gt;=1,1,0),0),0))</f>
        <v>0</v>
      </c>
      <c r="H70" s="15" t="e">
        <f>G70/COUNTIF('RAW DATA - Replies'!$J$3:$J$51,'RAW DATA - Replies'!$E$1)</f>
        <v>#DIV/0!</v>
      </c>
      <c r="I70" s="66" t="str">
        <f>IF(B70="","",RANK(F70,$F$30:$F$51,0)+COUNTIF($F$30:F70,F70)-1)</f>
        <v/>
      </c>
    </row>
    <row r="71" spans="3:9" x14ac:dyDescent="0.3">
      <c r="C71" s="2" t="e">
        <f t="shared" si="4"/>
        <v>#VALUE!</v>
      </c>
      <c r="D71" s="2" t="e">
        <f t="shared" ref="D71:D79" si="6">RIGHT(B71,LEN(B71)-LEN(C71)-1)</f>
        <v>#VALUE!</v>
      </c>
      <c r="E71" s="2" cm="1">
        <f t="array" ref="E71">SUM(IFERROR(IF(FIND($B71,'RAW DATA - Replies'!$J$3:$J$51,1)&gt;=1,1,0),0))</f>
        <v>49</v>
      </c>
      <c r="F71" s="15" t="e">
        <f>E71/COUNTA('RAW DATA - Replies'!$J$3:$J$51)</f>
        <v>#DIV/0!</v>
      </c>
      <c r="G71" s="2" cm="1">
        <f t="array" ref="G71">SUM(IFERROR(IF('RAW DATA - Replies'!$E$3:$E$51='RAW DATA - Replies'!$E$1,IF(FIND($B71,'RAW DATA - Replies'!$J$3:$J$51,1)&gt;=1,1,0),0),0))</f>
        <v>0</v>
      </c>
      <c r="H71" s="15" t="e">
        <f>G71/COUNTIF('RAW DATA - Replies'!$J$3:$J$51,'RAW DATA - Replies'!$E$1)</f>
        <v>#DIV/0!</v>
      </c>
      <c r="I71" s="66" t="str">
        <f>IF(B71="","",RANK(F71,$F$30:$F$51,0)+COUNTIF($F$30:F71,F71)-1)</f>
        <v/>
      </c>
    </row>
    <row r="72" spans="3:9" x14ac:dyDescent="0.3">
      <c r="C72" s="2" t="e">
        <f t="shared" si="4"/>
        <v>#VALUE!</v>
      </c>
      <c r="D72" s="2" t="e">
        <f t="shared" si="6"/>
        <v>#VALUE!</v>
      </c>
      <c r="E72" s="2" cm="1">
        <f t="array" ref="E72">SUM(IFERROR(IF(FIND($B72,'RAW DATA - Replies'!$J$3:$J$51,1)&gt;=1,1,0),0))</f>
        <v>49</v>
      </c>
      <c r="F72" s="15" t="e">
        <f>E72/COUNTA('RAW DATA - Replies'!$J$3:$J$51)</f>
        <v>#DIV/0!</v>
      </c>
      <c r="G72" s="2" cm="1">
        <f t="array" ref="G72">SUM(IFERROR(IF('RAW DATA - Replies'!$E$3:$E$51='RAW DATA - Replies'!$E$1,IF(FIND($B72,'RAW DATA - Replies'!$J$3:$J$51,1)&gt;=1,1,0),0),0))</f>
        <v>0</v>
      </c>
      <c r="H72" s="15" t="e">
        <f>G72/COUNTIF('RAW DATA - Replies'!$J$3:$J$51,'RAW DATA - Replies'!$E$1)</f>
        <v>#DIV/0!</v>
      </c>
      <c r="I72" s="66" t="str">
        <f>IF(B72="","",RANK(F72,$F$30:$F$51,0)+COUNTIF($F$30:F72,F72)-1)</f>
        <v/>
      </c>
    </row>
    <row r="73" spans="3:9" x14ac:dyDescent="0.3">
      <c r="C73" s="2" t="e">
        <f t="shared" si="4"/>
        <v>#VALUE!</v>
      </c>
      <c r="D73" s="2" t="e">
        <f t="shared" si="6"/>
        <v>#VALUE!</v>
      </c>
      <c r="E73" s="2" cm="1">
        <f t="array" ref="E73">SUM(IFERROR(IF(FIND($B73,'RAW DATA - Replies'!$J$3:$J$51,1)&gt;=1,1,0),0))</f>
        <v>49</v>
      </c>
      <c r="F73" s="15" t="e">
        <f>E73/COUNTA('RAW DATA - Replies'!$J$3:$J$51)</f>
        <v>#DIV/0!</v>
      </c>
      <c r="G73" s="2" cm="1">
        <f t="array" ref="G73">SUM(IFERROR(IF('RAW DATA - Replies'!$E$3:$E$51='RAW DATA - Replies'!$E$1,IF(FIND($B73,'RAW DATA - Replies'!$J$3:$J$51,1)&gt;=1,1,0),0),0))</f>
        <v>0</v>
      </c>
      <c r="H73" s="15" t="e">
        <f>G73/COUNTIF('RAW DATA - Replies'!$J$3:$J$51,'RAW DATA - Replies'!$E$1)</f>
        <v>#DIV/0!</v>
      </c>
      <c r="I73" s="66" t="str">
        <f>IF(B73="","",RANK(F73,$F$30:$F$51,0)+COUNTIF($F$30:F73,F73)-1)</f>
        <v/>
      </c>
    </row>
    <row r="74" spans="3:9" x14ac:dyDescent="0.3">
      <c r="C74" s="2" t="e">
        <f t="shared" si="4"/>
        <v>#VALUE!</v>
      </c>
      <c r="D74" s="2" t="e">
        <f t="shared" si="6"/>
        <v>#VALUE!</v>
      </c>
      <c r="E74" s="2" cm="1">
        <f t="array" ref="E74">SUM(IFERROR(IF(FIND($B74,'RAW DATA - Replies'!$J$3:$J$51,1)&gt;=1,1,0),0))</f>
        <v>49</v>
      </c>
      <c r="F74" s="15" t="e">
        <f>E74/COUNTA('RAW DATA - Replies'!$J$3:$J$51)</f>
        <v>#DIV/0!</v>
      </c>
      <c r="G74" s="2" cm="1">
        <f t="array" ref="G74">SUM(IFERROR(IF('RAW DATA - Replies'!$E$3:$E$51='RAW DATA - Replies'!$E$1,IF(FIND($B74,'RAW DATA - Replies'!$J$3:$J$51,1)&gt;=1,1,0),0),0))</f>
        <v>0</v>
      </c>
      <c r="H74" s="15" t="e">
        <f>G74/COUNTIF('RAW DATA - Replies'!$J$3:$J$51,'RAW DATA - Replies'!$E$1)</f>
        <v>#DIV/0!</v>
      </c>
      <c r="I74" s="66" t="str">
        <f>IF(B74="","",RANK(F74,$F$30:$F$51,0)+COUNTIF($F$30:F74,F74)-1)</f>
        <v/>
      </c>
    </row>
    <row r="75" spans="3:9" x14ac:dyDescent="0.3">
      <c r="C75" s="2" t="e">
        <f t="shared" si="4"/>
        <v>#VALUE!</v>
      </c>
      <c r="D75" s="2" t="e">
        <f t="shared" si="6"/>
        <v>#VALUE!</v>
      </c>
      <c r="E75" s="2" cm="1">
        <f t="array" ref="E75">SUM(IFERROR(IF(FIND($B75,'RAW DATA - Replies'!$J$3:$J$51,1)&gt;=1,1,0),0))</f>
        <v>49</v>
      </c>
      <c r="F75" s="15" t="e">
        <f>E75/COUNTA('RAW DATA - Replies'!$J$3:$J$51)</f>
        <v>#DIV/0!</v>
      </c>
      <c r="G75" s="2" cm="1">
        <f t="array" ref="G75">SUM(IFERROR(IF('RAW DATA - Replies'!$E$3:$E$51='RAW DATA - Replies'!$E$1,IF(FIND($B75,'RAW DATA - Replies'!$J$3:$J$51,1)&gt;=1,1,0),0),0))</f>
        <v>0</v>
      </c>
      <c r="H75" s="15" t="e">
        <f>G75/COUNTIF('RAW DATA - Replies'!$J$3:$J$51,'RAW DATA - Replies'!$E$1)</f>
        <v>#DIV/0!</v>
      </c>
      <c r="I75" s="66" t="str">
        <f>IF(B75="","",RANK(F75,$F$30:$F$51,0)+COUNTIF($F$30:F75,F75)-1)</f>
        <v/>
      </c>
    </row>
    <row r="76" spans="3:9" x14ac:dyDescent="0.3">
      <c r="C76" s="2" t="e">
        <f t="shared" si="4"/>
        <v>#VALUE!</v>
      </c>
      <c r="D76" s="2" t="e">
        <f t="shared" si="6"/>
        <v>#VALUE!</v>
      </c>
      <c r="E76" s="2" cm="1">
        <f t="array" ref="E76">SUM(IFERROR(IF(FIND($B76,'RAW DATA - Replies'!$J$3:$J$51,1)&gt;=1,1,0),0))</f>
        <v>49</v>
      </c>
      <c r="F76" s="15" t="e">
        <f>E76/COUNTA('RAW DATA - Replies'!$J$3:$J$51)</f>
        <v>#DIV/0!</v>
      </c>
      <c r="G76" s="2" cm="1">
        <f t="array" ref="G76">SUM(IFERROR(IF('RAW DATA - Replies'!$E$3:$E$51='RAW DATA - Replies'!$E$1,IF(FIND($B76,'RAW DATA - Replies'!$J$3:$J$51,1)&gt;=1,1,0),0),0))</f>
        <v>0</v>
      </c>
      <c r="H76" s="15" t="e">
        <f>G76/COUNTIF('RAW DATA - Replies'!$J$3:$J$51,'RAW DATA - Replies'!$E$1)</f>
        <v>#DIV/0!</v>
      </c>
      <c r="I76" s="66" t="str">
        <f>IF(B76="","",RANK(F76,$F$30:$F$51,0)+COUNTIF($F$30:F76,F76)-1)</f>
        <v/>
      </c>
    </row>
    <row r="77" spans="3:9" x14ac:dyDescent="0.3">
      <c r="C77" s="2" t="e">
        <f t="shared" si="4"/>
        <v>#VALUE!</v>
      </c>
      <c r="D77" s="2" t="e">
        <f t="shared" si="6"/>
        <v>#VALUE!</v>
      </c>
      <c r="E77" s="2" cm="1">
        <f t="array" ref="E77">SUM(IFERROR(IF(FIND($B77,'RAW DATA - Replies'!$J$3:$J$51,1)&gt;=1,1,0),0))</f>
        <v>49</v>
      </c>
      <c r="F77" s="15" t="e">
        <f>E77/COUNTA('RAW DATA - Replies'!$J$3:$J$51)</f>
        <v>#DIV/0!</v>
      </c>
      <c r="G77" s="2" cm="1">
        <f t="array" ref="G77">SUM(IFERROR(IF('RAW DATA - Replies'!$E$3:$E$51='RAW DATA - Replies'!$E$1,IF(FIND($B77,'RAW DATA - Replies'!$J$3:$J$51,1)&gt;=1,1,0),0),0))</f>
        <v>0</v>
      </c>
      <c r="H77" s="15" t="e">
        <f>G77/COUNTIF('RAW DATA - Replies'!$J$3:$J$51,'RAW DATA - Replies'!$E$1)</f>
        <v>#DIV/0!</v>
      </c>
      <c r="I77" s="66" t="str">
        <f>IF(B77="","",RANK(F77,$F$30:$F$51,0)+COUNTIF($F$30:F77,F77)-1)</f>
        <v/>
      </c>
    </row>
    <row r="78" spans="3:9" x14ac:dyDescent="0.3">
      <c r="C78" s="2" t="e">
        <f t="shared" si="4"/>
        <v>#VALUE!</v>
      </c>
      <c r="D78" s="2" t="e">
        <f t="shared" si="6"/>
        <v>#VALUE!</v>
      </c>
      <c r="E78" s="2" cm="1">
        <f t="array" ref="E78">SUM(IFERROR(IF(FIND($B78,'RAW DATA - Replies'!$J$3:$J$51,1)&gt;=1,1,0),0))</f>
        <v>49</v>
      </c>
      <c r="F78" s="15" t="e">
        <f>E78/COUNTA('RAW DATA - Replies'!$J$3:$J$51)</f>
        <v>#DIV/0!</v>
      </c>
      <c r="G78" s="2" cm="1">
        <f t="array" ref="G78">SUM(IFERROR(IF('RAW DATA - Replies'!$E$3:$E$51='RAW DATA - Replies'!$E$1,IF(FIND($B78,'RAW DATA - Replies'!$J$3:$J$51,1)&gt;=1,1,0),0),0))</f>
        <v>0</v>
      </c>
      <c r="H78" s="15" t="e">
        <f>G78/COUNTIF('RAW DATA - Replies'!$J$3:$J$51,'RAW DATA - Replies'!$E$1)</f>
        <v>#DIV/0!</v>
      </c>
      <c r="I78" s="66" t="str">
        <f>IF(B78="","",RANK(F78,$F$30:$F$51,0)+COUNTIF($F$30:F78,F78)-1)</f>
        <v/>
      </c>
    </row>
    <row r="79" spans="3:9" x14ac:dyDescent="0.3">
      <c r="C79" s="2" t="e">
        <f t="shared" si="4"/>
        <v>#VALUE!</v>
      </c>
      <c r="D79" s="2" t="e">
        <f t="shared" si="6"/>
        <v>#VALUE!</v>
      </c>
      <c r="E79" s="2" cm="1">
        <f t="array" ref="E79">SUM(IFERROR(IF(FIND($B79,'RAW DATA - Replies'!$J$3:$J$51,1)&gt;=1,1,0),0))</f>
        <v>49</v>
      </c>
      <c r="F79" s="15" t="e">
        <f>E79/COUNTA('RAW DATA - Replies'!$J$3:$J$51)</f>
        <v>#DIV/0!</v>
      </c>
      <c r="G79" s="2" cm="1">
        <f t="array" ref="G79">SUM(IFERROR(IF('RAW DATA - Replies'!$E$3:$E$51='RAW DATA - Replies'!$E$1,IF(FIND($B79,'RAW DATA - Replies'!$J$3:$J$51,1)&gt;=1,1,0),0),0))</f>
        <v>0</v>
      </c>
      <c r="H79" s="15" t="e">
        <f>G79/COUNTIF('RAW DATA - Replies'!$J$3:$J$51,'RAW DATA - Replies'!$E$1)</f>
        <v>#DIV/0!</v>
      </c>
      <c r="I79" s="66" t="str">
        <f>IF(B79="","",RANK(F79,$F$30:$F$51,0)+COUNTIF($F$30:F79,F79)-1)</f>
        <v/>
      </c>
    </row>
  </sheetData>
  <autoFilter ref="B29:F45" xr:uid="{0ECD1C39-8A57-45E1-BB8C-E0B19E7FDB72}">
    <sortState xmlns:xlrd2="http://schemas.microsoft.com/office/spreadsheetml/2017/richdata2" ref="B30:F45">
      <sortCondition descending="1" ref="E29:E45"/>
    </sortState>
  </autoFilter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609DE8-4A2E-4446-BA6E-D4CAA9EB3C99}">
  <sheetPr>
    <tabColor rgb="FFC00000"/>
  </sheetPr>
  <dimension ref="B1:H13"/>
  <sheetViews>
    <sheetView workbookViewId="0">
      <selection activeCell="H3" sqref="H3"/>
    </sheetView>
  </sheetViews>
  <sheetFormatPr defaultRowHeight="14.4" x14ac:dyDescent="0.3"/>
  <sheetData>
    <row r="1" spans="2:8" x14ac:dyDescent="0.3">
      <c r="B1" s="1" t="s">
        <v>48</v>
      </c>
      <c r="D1" s="1" t="s">
        <v>49</v>
      </c>
      <c r="F1" s="1" t="s">
        <v>52</v>
      </c>
      <c r="H1" s="1" t="s">
        <v>55</v>
      </c>
    </row>
    <row r="2" spans="2:8" x14ac:dyDescent="0.3">
      <c r="D2" s="1" t="str">
        <f>_xlfn.TEXTJOIN(", ",TRUE,'RAW DATA - Replies'!$H$3:$H$51)</f>
        <v/>
      </c>
      <c r="F2" s="1" t="str">
        <f>_xlfn.TEXTJOIN(", ",TRUE,'RAW DATA - Replies'!$I$3:$I$51)</f>
        <v/>
      </c>
      <c r="H2" s="1" t="str">
        <f>_xlfn.TEXTJOIN(", ",TRUE,'RAW DATA - Replies'!$J$3:$J$51)</f>
        <v/>
      </c>
    </row>
    <row r="3" spans="2:8" x14ac:dyDescent="0.3">
      <c r="B3" s="1" t="str">
        <f>_xlfn.TEXTJOIN(", ",TRUE,'RAW DATA - Replies'!$K$3:$K$51)</f>
        <v/>
      </c>
      <c r="D3" s="1" t="e">
        <f>RIGHT(D2,LEN(D2)-1)</f>
        <v>#VALUE!</v>
      </c>
      <c r="F3" s="1" t="e">
        <f>RIGHT(F2,LEN(F2)-1)</f>
        <v>#VALUE!</v>
      </c>
      <c r="H3" s="1" t="e">
        <f>RIGHT(H2,LEN(H2)-1)</f>
        <v>#VALUE!</v>
      </c>
    </row>
    <row r="4" spans="2:8" x14ac:dyDescent="0.3">
      <c r="B4" s="18" t="e" cm="1">
        <f t="array" ref="B4">_xlfn.TEXTSPLIT(B3,0,", ",TRUE,1,0)</f>
        <v>#VALUE!</v>
      </c>
      <c r="C4" s="18"/>
      <c r="D4" s="18" t="e" cm="1">
        <f t="array" ref="D4">"["&amp;_xlfn.TEXTSPLIT(D3,0,", [",TRUE,1,0)</f>
        <v>#VALUE!</v>
      </c>
      <c r="F4" s="18" t="e" cm="1">
        <f t="array" ref="F4">"["&amp;_xlfn.TEXTSPLIT(F3,0,", [",TRUE,1,0)</f>
        <v>#VALUE!</v>
      </c>
      <c r="H4" s="18" t="e" cm="1">
        <f t="array" ref="H4">"["&amp;_xlfn.TEXTSPLIT(H3,0,", [",TRUE,1,0)</f>
        <v>#VALUE!</v>
      </c>
    </row>
    <row r="5" spans="2:8" x14ac:dyDescent="0.3">
      <c r="B5" s="18"/>
    </row>
    <row r="6" spans="2:8" x14ac:dyDescent="0.3">
      <c r="B6" s="18"/>
    </row>
    <row r="7" spans="2:8" x14ac:dyDescent="0.3">
      <c r="B7" s="18"/>
    </row>
    <row r="8" spans="2:8" x14ac:dyDescent="0.3">
      <c r="B8" s="18"/>
    </row>
    <row r="9" spans="2:8" x14ac:dyDescent="0.3">
      <c r="B9" s="18"/>
    </row>
    <row r="10" spans="2:8" x14ac:dyDescent="0.3">
      <c r="B10" s="18"/>
    </row>
    <row r="13" spans="2:8" x14ac:dyDescent="0.3">
      <c r="B13" s="18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Read me - Instructions</vt:lpstr>
      <vt:lpstr>RAW DATA - Replies</vt:lpstr>
      <vt:lpstr>Timeframe</vt:lpstr>
      <vt:lpstr>Vaccine candidates</vt:lpstr>
      <vt:lpstr>Essential criteria</vt:lpstr>
      <vt:lpstr>Significant criteria</vt:lpstr>
      <vt:lpstr>Other criteria</vt:lpstr>
      <vt:lpstr>DO NOT EDIT - Lists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Florian Guiod</dc:creator>
  <cp:lastModifiedBy>Florian Guiod</cp:lastModifiedBy>
  <dcterms:created xsi:type="dcterms:W3CDTF">2023-12-05T09:20:17Z</dcterms:created>
  <dcterms:modified xsi:type="dcterms:W3CDTF">2025-02-06T10:52:58Z</dcterms:modified>
</cp:coreProperties>
</file>